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R_WSS_MIYONADU\"/>
    </mc:Choice>
  </mc:AlternateContent>
  <xr:revisionPtr revIDLastSave="0" documentId="13_ncr:1_{E24EF8BC-30AE-4A0E-B432-654ED63F2FD2}" xr6:coauthVersionLast="47" xr6:coauthVersionMax="47" xr10:uidLastSave="{00000000-0000-0000-0000-000000000000}"/>
  <bookViews>
    <workbookView xWindow="57480" yWindow="-120" windowWidth="29040" windowHeight="15840" tabRatio="801" xr2:uid="{00000000-000D-0000-FFFF-FFFF00000000}"/>
  </bookViews>
  <sheets>
    <sheet name="ИТОГО ПИР" sheetId="20" r:id="rId1"/>
    <sheet name="Проектные работы" sheetId="13" r:id="rId2"/>
    <sheet name="Топографические работы" sheetId="17" r:id="rId3"/>
    <sheet name="Геологические изыскания" sheetId="18" r:id="rId4"/>
  </sheets>
  <definedNames>
    <definedName name="a" localSheetId="0">#REF!</definedName>
    <definedName name="a">#REF!</definedName>
    <definedName name="b">#REF!</definedName>
    <definedName name="Excel_BuiltIn_Print_Area_1_1">#N/A</definedName>
    <definedName name="Excel_BuiltIn_Print_Area_1_1_1">#N/A</definedName>
    <definedName name="Excel_BuiltIn_Print_Titles_1_1">NA()</definedName>
    <definedName name="Excel_BuiltIn_Print_Titles_2_1" localSheetId="0">#REF!</definedName>
    <definedName name="Excel_BuiltIn_Print_Titles_2_1">#REF!</definedName>
    <definedName name="_xlnm.Print_Area" localSheetId="3">'Геологические изыскания'!$A$1:$G$56</definedName>
    <definedName name="_xlnm.Print_Area" localSheetId="0">'ИТОГО ПИР'!$A$1:$E$19</definedName>
    <definedName name="_xlnm.Print_Area" localSheetId="1">'Проектные работы'!$A$1:$E$30</definedName>
    <definedName name="_xlnm.Print_Area" localSheetId="2">'Топографические работы'!$A$1:$G$31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8" l="1"/>
  <c r="G45" i="18"/>
  <c r="G20" i="17"/>
  <c r="G21" i="17" s="1"/>
  <c r="G9" i="17" l="1"/>
  <c r="G10" i="17"/>
  <c r="G10" i="18"/>
  <c r="G32" i="18"/>
  <c r="G31" i="18"/>
  <c r="G30" i="18"/>
  <c r="G29" i="18"/>
  <c r="G28" i="18"/>
  <c r="E15" i="13"/>
  <c r="G16" i="18" l="1"/>
  <c r="G15" i="18"/>
  <c r="G14" i="18"/>
  <c r="G13" i="18"/>
  <c r="G12" i="18"/>
  <c r="A6" i="13" l="1"/>
  <c r="A4" i="18"/>
  <c r="A3" i="17"/>
  <c r="A4" i="13"/>
  <c r="A6" i="18" l="1"/>
  <c r="G3" i="18"/>
  <c r="G14" i="17"/>
  <c r="A5" i="17"/>
  <c r="F2" i="17"/>
  <c r="G24" i="18" l="1"/>
  <c r="G11" i="18"/>
  <c r="E18" i="13" l="1"/>
  <c r="E19" i="13" s="1"/>
  <c r="G25" i="18"/>
  <c r="G23" i="18"/>
  <c r="G22" i="18"/>
  <c r="G21" i="18"/>
  <c r="G18" i="18"/>
  <c r="G17" i="18"/>
  <c r="G19" i="18" l="1"/>
  <c r="E33" i="18"/>
  <c r="G33" i="18" s="1"/>
  <c r="E34" i="18" l="1"/>
  <c r="G34" i="18" s="1"/>
  <c r="E39" i="18"/>
  <c r="G39" i="18" s="1"/>
  <c r="G26" i="18"/>
  <c r="G11" i="17"/>
  <c r="E40" i="18" l="1"/>
  <c r="G40" i="18" s="1"/>
  <c r="E41" i="18"/>
  <c r="G41" i="18" s="1"/>
  <c r="E35" i="18" l="1"/>
  <c r="G35" i="18" s="1"/>
  <c r="E38" i="18"/>
  <c r="G12" i="17" l="1"/>
  <c r="G13" i="17" s="1"/>
  <c r="G36" i="18"/>
  <c r="G38" i="18"/>
  <c r="G42" i="18" l="1"/>
  <c r="E8" i="20"/>
  <c r="G15" i="17"/>
  <c r="G48" i="18" l="1"/>
  <c r="E10" i="20" s="1"/>
  <c r="G16" i="17"/>
  <c r="G17" i="17" s="1"/>
  <c r="E9" i="20" l="1"/>
  <c r="E11" i="20" s="1"/>
</calcChain>
</file>

<file path=xl/sharedStrings.xml><?xml version="1.0" encoding="utf-8"?>
<sst xmlns="http://schemas.openxmlformats.org/spreadsheetml/2006/main" count="189" uniqueCount="143">
  <si>
    <t>Всего/Total</t>
  </si>
  <si>
    <t>Расчет стоимости:
Cost calculation</t>
  </si>
  <si>
    <t>Стоимость, 
в сомони
Cost in TJS</t>
  </si>
  <si>
    <t>Камера переключения на водоводах.
Switching chamber on water lines.</t>
  </si>
  <si>
    <t>ИТОГО ПО ДРУГИМ РАБОТАМ / TOTAL FOR OTHER WORKS</t>
  </si>
  <si>
    <t xml:space="preserve">ДРУГИЕ НЕУЧТЕННЫЕ РАБОТЫ /ANY OTHER UNACCOUNTED WORKS </t>
  </si>
  <si>
    <t>№ р/т</t>
  </si>
  <si>
    <t>Т 9 §3</t>
  </si>
  <si>
    <t>Пр2</t>
  </si>
  <si>
    <t>Т 5 § 2</t>
  </si>
  <si>
    <t>%</t>
  </si>
  <si>
    <t>Т 4 § 1</t>
  </si>
  <si>
    <t>Т56 §4</t>
  </si>
  <si>
    <t>Т 3 § 2</t>
  </si>
  <si>
    <t>№ п/п</t>
  </si>
  <si>
    <t>1т.</t>
  </si>
  <si>
    <t>-//-//-</t>
  </si>
  <si>
    <t xml:space="preserve">ОУ п.13 </t>
  </si>
  <si>
    <t>166/ф аз21.06.21с.</t>
  </si>
  <si>
    <t xml:space="preserve">Геологические изыскания/Geological investigations </t>
  </si>
  <si>
    <t>Проектные работы/Design Development works</t>
  </si>
  <si>
    <t>Внешний транспорт/
External transport</t>
  </si>
  <si>
    <t>Внутренний транспорт/
Internal transport</t>
  </si>
  <si>
    <t>Организация и ликвидация работы/
Organization and elimination of work</t>
  </si>
  <si>
    <t>Подготовка технического отчета/
Preparation of a technical report</t>
  </si>
  <si>
    <t>Коэф-т к итоговой цене/
Coefficient to the final price</t>
  </si>
  <si>
    <t>Выравнивание цен 1991 года до уровня 2021 года/
Leveling 1991 prices to 2021 levels</t>
  </si>
  <si>
    <t>Проходка шурфов  сеч. 1.25 м2, глубиной до 5 м в грунтах IV категории (под резервуар)./
Penetration of pits sec. 1.25 m2, up to 5 m deep in category IV soils (under the tank).</t>
  </si>
  <si>
    <t>Обработка и грохоченные в/г отложений. /
Processing and screened w/g deposits.</t>
  </si>
  <si>
    <t xml:space="preserve">Определение угол естест откоса / Determining the natural slope angle </t>
  </si>
  <si>
    <t>Отбор монолитов из шурфов./
Selection of monoliths from pits.</t>
  </si>
  <si>
    <t>Определение объёмного веса грунта  /
Determination of the volumetric weight of the soil</t>
  </si>
  <si>
    <t>Отбор проб из шурфов , выборочно /
Sampling from pits, selectively</t>
  </si>
  <si>
    <t>Раздель II. Лабораторные работы/Section II. Laboratory works.</t>
  </si>
  <si>
    <t>Компрессионные испытания  грунтов 2-мя кривыми до 2.5МПа по 26точкам /Compression testing of soils with 2 curves up to 2.5 MPa at 26 points</t>
  </si>
  <si>
    <t>Сдвиг консалидированый медленный / Shift consolidated slow</t>
  </si>
  <si>
    <t>Анализ водной вытяжки (хим-анализ грунтов)  /
Analysis of water extract (chemical analysis of soils)</t>
  </si>
  <si>
    <t>Короз актив. грунтов и грунтовых вод по отношение к бетону./
Koroz active. soils and groundwater in relation to concrete.</t>
  </si>
  <si>
    <t>Тоже к стали/Same for steel</t>
  </si>
  <si>
    <t>Раздель III. Камеральная обработка материалов/Section III. Cameral processing of materials.</t>
  </si>
  <si>
    <t xml:space="preserve">Кам. обр. рекогносцировки./
Kam. arr. reconnaissance.  </t>
  </si>
  <si>
    <t>Кам. обр. описание точек./
Kam. arr. point description.</t>
  </si>
  <si>
    <t>Кам. обр, хим состав грунтов./
Kam. arr. point description.</t>
  </si>
  <si>
    <t>Кам. обр коррозионной  активности грунт и гр. воды (п.4+5)/
Kam. arr corrosive activity soil and gr. water (item 4 + 5)</t>
  </si>
  <si>
    <t>Составления технического отчета/
Drawing up a technical report</t>
  </si>
  <si>
    <t>Раздель IV.Прочие  расход./Section IV. Other expenses</t>
  </si>
  <si>
    <t>Районный коэффициент/
District coefficient</t>
  </si>
  <si>
    <t>Внутрени транспорт /
Internal transport</t>
  </si>
  <si>
    <t>Внешней транспорт /
External transport</t>
  </si>
  <si>
    <t xml:space="preserve">Организация и ликвидация работ / Organization and liquidation of works     </t>
  </si>
  <si>
    <t>Наименование работ и затрат/
Name of work and expenses</t>
  </si>
  <si>
    <t>Раздел I Полевые работы/Section I Field work</t>
  </si>
  <si>
    <t>Набл. при перед. по марш. при сост. инж. геолог и гидрогеолог. Карт/
Obs. at before. on the march at comp. eng. geologist and hydrogeologist. Map</t>
  </si>
  <si>
    <r>
      <t>Кам. обр. марш. набл.</t>
    </r>
    <r>
      <rPr>
        <b/>
        <sz val="12"/>
        <rFont val="Times New Roman"/>
        <family val="1"/>
      </rPr>
      <t xml:space="preserve">/
</t>
    </r>
    <r>
      <rPr>
        <sz val="12"/>
        <rFont val="Times New Roman"/>
        <family val="1"/>
      </rPr>
      <t>Kam. arr. march. obs.</t>
    </r>
  </si>
  <si>
    <t>№/#</t>
  </si>
  <si>
    <t>Стоимость (сомони)/ Cost (somoni)</t>
  </si>
  <si>
    <t>Измерение/
Measurement</t>
  </si>
  <si>
    <t>Размер/
Size</t>
  </si>
  <si>
    <t>Цена/
Price</t>
  </si>
  <si>
    <t>НАИМЕНОВАНИЕ РАБОТ/
WORK DESCRIPTION</t>
  </si>
  <si>
    <t>TOTAL/ИТОГО:</t>
  </si>
  <si>
    <t>Камеральная обработка  горнопроходческих  работ  категория  II/ Office processing of mining works category II</t>
  </si>
  <si>
    <t>Тоже физико - механических  свойств глинистых грунтов /Also physical and mechanical properties of clay soils</t>
  </si>
  <si>
    <t>SUMMARY SHEET/СВОДНЫЙ ЛИСТ</t>
  </si>
  <si>
    <t>Eдин. изм./
Unit</t>
  </si>
  <si>
    <t>К-во един./
Num.units</t>
  </si>
  <si>
    <t>Един/
Unit</t>
  </si>
  <si>
    <t>Обос. Стоим./cost justification</t>
  </si>
  <si>
    <t>ОБЩАЯ СТОИМОСТЬ СОМОНИ (без учета НДС 15%)/ 
TOTAL COST TJS (excluding VAT 15%)</t>
  </si>
  <si>
    <t>Все цифры округлены в общем столбце до двух после запятой/
All figures are rounded to two decimal places in the total column.</t>
  </si>
  <si>
    <t>Наименование объекта проектирования/                                              Name of the design object</t>
  </si>
  <si>
    <t>ПРОЕКТНЫЕ РАБОТЫ/DESIGN DEVELOPMENT WORKS</t>
  </si>
  <si>
    <t>№№  части, главы таблицы /
No. of parts, chapters of the table</t>
  </si>
  <si>
    <t>ТОПОГРАФИЧЕСКИЕ РАБОТЫ/TOPOGRAPHICAL SURVEYING</t>
  </si>
  <si>
    <r>
      <t xml:space="preserve">№№ </t>
    </r>
    <r>
      <rPr>
        <b/>
        <sz val="12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части, главы таблицы /No. of parts, chapters of the table</t>
    </r>
  </si>
  <si>
    <t xml:space="preserve">ГЕОЛОГИЧЕСКИЕ ИЗЫСКАНИЯ/GEOLOGICAL INVESTIGATIONS </t>
  </si>
  <si>
    <t xml:space="preserve">Инж. геол. и гидрогеологическая рекогносцировка, удовл. прох. 
II- кат слож (горный)/
"Eng. geol. and hydrogeological reconnaissance, satisfactory 
II- cat complex (mountain)            </t>
  </si>
  <si>
    <t>Итого по разделу: 1
Total for the section: 1</t>
  </si>
  <si>
    <t>Итого по разделу: 2
Total for the section: 2</t>
  </si>
  <si>
    <t>Итого по разделу: 3
Total for the section: 3</t>
  </si>
  <si>
    <t>Итого по разделу: 4
Total for the section: 4</t>
  </si>
  <si>
    <t>стоимость/cost</t>
  </si>
  <si>
    <t>ИТОГО ПО ПУНКТАМ 1-8 /TOTAL OF 1-8 SCOPES</t>
  </si>
  <si>
    <t>Сумма в сомони
Amount in tjs</t>
  </si>
  <si>
    <r>
      <t xml:space="preserve">Хлораторная для обеззараживания питьевых вод производительностью </t>
    </r>
    <r>
      <rPr>
        <b/>
        <sz val="12"/>
        <color theme="1"/>
        <rFont val="Times New Roman"/>
        <family val="1"/>
      </rPr>
      <t>0.05</t>
    </r>
    <r>
      <rPr>
        <sz val="12"/>
        <color theme="1"/>
        <rFont val="Times New Roman"/>
        <family val="1"/>
      </rPr>
      <t xml:space="preserve"> /Chlorination for disinfection of drinking water with a capacity of </t>
    </r>
    <r>
      <rPr>
        <b/>
        <sz val="12"/>
        <color theme="1"/>
        <rFont val="Times New Roman"/>
        <family val="1"/>
      </rPr>
      <t xml:space="preserve">0.05 </t>
    </r>
  </si>
  <si>
    <t>Подготовка топографических планов в масштабе 1:500 (Изыскание трасс линейных сооружений)/
Preparation of topographic plans on a scale of 1:500</t>
  </si>
  <si>
    <r>
      <t>Резервуар чистой воды W=100</t>
    </r>
    <r>
      <rPr>
        <b/>
        <sz val="12"/>
        <color rgb="FF000000"/>
        <rFont val="Times New Roman"/>
        <family val="1"/>
      </rPr>
      <t>м³</t>
    </r>
    <r>
      <rPr>
        <sz val="12"/>
        <color rgb="FF000000"/>
        <rFont val="Times New Roman"/>
        <family val="1"/>
      </rPr>
      <t xml:space="preserve"> (железобетонный или водонапорная башня) (точный объем определяется проектом) /Pure water tank W = 100</t>
    </r>
    <r>
      <rPr>
        <b/>
        <sz val="12"/>
        <color rgb="FF000000"/>
        <rFont val="Times New Roman"/>
        <family val="1"/>
      </rPr>
      <t>m</t>
    </r>
    <r>
      <rPr>
        <sz val="12"/>
        <color rgb="FF000000"/>
        <rFont val="Times New Roman"/>
        <family val="1"/>
      </rPr>
      <t>³ (RC or water tower)(the exact capacity will be determined during design works)</t>
    </r>
  </si>
  <si>
    <r>
      <t>Напорная линия при подземной прокладке, длиной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  <charset val="204"/>
      </rPr>
      <t>3.9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км из полиэтиленовых труб/Pressure flow undeground line with </t>
    </r>
    <r>
      <rPr>
        <b/>
        <sz val="12"/>
        <color rgb="FFFF0000"/>
        <rFont val="Times New Roman"/>
        <family val="1"/>
      </rPr>
      <t>3.9</t>
    </r>
    <r>
      <rPr>
        <sz val="12"/>
        <color theme="1"/>
        <rFont val="Times New Roman"/>
        <family val="1"/>
      </rPr>
      <t xml:space="preserve"> km lenth of polyethylene pipes</t>
    </r>
  </si>
  <si>
    <t>Топографические работы/Topographical surveying</t>
  </si>
  <si>
    <t>Камеральный: 87х1.75 / Cameral: 87х1.75</t>
  </si>
  <si>
    <r>
      <t>Водозабор из подземных источников производительностью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  <charset val="204"/>
      </rPr>
      <t>14.4</t>
    </r>
    <r>
      <rPr>
        <b/>
        <sz val="12"/>
        <color theme="1"/>
        <rFont val="Times New Roman"/>
        <family val="1"/>
      </rPr>
      <t xml:space="preserve"> м³/час </t>
    </r>
    <r>
      <rPr>
        <sz val="12"/>
        <color theme="1"/>
        <rFont val="Times New Roman"/>
        <family val="1"/>
      </rPr>
      <t>/ Water intake from underground sources with a capacity of</t>
    </r>
    <r>
      <rPr>
        <sz val="12"/>
        <color rgb="FFFF0000"/>
        <rFont val="Times New Roman"/>
        <family val="1"/>
        <charset val="204"/>
      </rPr>
      <t xml:space="preserve"> 5</t>
    </r>
    <r>
      <rPr>
        <b/>
        <sz val="12"/>
        <color theme="1"/>
        <rFont val="Times New Roman"/>
        <family val="1"/>
      </rPr>
      <t xml:space="preserve"> m³ </t>
    </r>
    <r>
      <rPr>
        <sz val="12"/>
        <color theme="1"/>
        <rFont val="Times New Roman"/>
        <family val="1"/>
      </rPr>
      <t xml:space="preserve">/ hour </t>
    </r>
  </si>
  <si>
    <r>
      <t xml:space="preserve">Распределительные водопроводные самотечные сети и сооружения при подземной прокладке, общей длиной </t>
    </r>
    <r>
      <rPr>
        <b/>
        <sz val="12"/>
        <color rgb="FFFF0000"/>
        <rFont val="Times New Roman"/>
        <family val="1"/>
      </rPr>
      <t>14</t>
    </r>
    <r>
      <rPr>
        <sz val="12"/>
        <color theme="1"/>
        <rFont val="Times New Roman"/>
        <family val="1"/>
      </rPr>
      <t xml:space="preserve"> км из полиэтиленовых труб (с шкафами водомерного учета с последующим подключением абонентов)/ Gravity distribution of water supply networks  with laying undeground  polyethylene pipes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  <charset val="204"/>
      </rPr>
      <t>14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length and structures (with metering cabinets and connecting of water users)</t>
    </r>
  </si>
  <si>
    <t>(№116/ф от 21.06.2021г.)</t>
  </si>
  <si>
    <t>Таб/Tab 9 § 2</t>
  </si>
  <si>
    <t>Таб/Tab 10 § 4</t>
  </si>
  <si>
    <t>Таб/Tab 27§ 1</t>
  </si>
  <si>
    <t>Таб/Tab 27 § 2</t>
  </si>
  <si>
    <t>Таб/Tab 59 § 5</t>
  </si>
  <si>
    <t>Таб/Tab 59 § 6</t>
  </si>
  <si>
    <t>Таб/Tab 59 § 7</t>
  </si>
  <si>
    <t>Таб/Tab 59 § 8</t>
  </si>
  <si>
    <t>Таб/Tab 57§ 1</t>
  </si>
  <si>
    <t>Таб/Tab 63 § 18</t>
  </si>
  <si>
    <t>Таб/Tab 63 § 13</t>
  </si>
  <si>
    <t>Таб/Tab 71§ 1</t>
  </si>
  <si>
    <t>Таб/Tab 75 § 5</t>
  </si>
  <si>
    <t>Таб/Tab 75 § 9</t>
  </si>
  <si>
    <t>Таб/Tab 82 § 2</t>
  </si>
  <si>
    <t>Таб/Tab 86 § 1</t>
  </si>
  <si>
    <t>Таб/Tab 11 § 1</t>
  </si>
  <si>
    <t>Таб/Tab 86 § 4</t>
  </si>
  <si>
    <t>Таб/Tab 86 § 8</t>
  </si>
  <si>
    <t>Таб/Tab 87 § 1</t>
  </si>
  <si>
    <t>Таб/Tab 3 § 2</t>
  </si>
  <si>
    <t>Таб/Tab 4 § 1</t>
  </si>
  <si>
    <t>Таб/Tab 5 § 2</t>
  </si>
  <si>
    <t>к=1.36 №116/ф от 21.06.2021г. (Комитета по архитектуре и строительству при Правительстве Республики Таджикистан) / k=1.36 No. 116/f dated 06/21/2021 (Committee on Architecture and Construction under the Government of the Republic of Tajikistan)</t>
  </si>
  <si>
    <t>отчет/report</t>
  </si>
  <si>
    <t>Коэф-т/Coeff.</t>
  </si>
  <si>
    <t>Экологический экспертиза / 
Environmental expertise</t>
  </si>
  <si>
    <t>Плановые накопления, 8% / 
Planned savings, 8%</t>
  </si>
  <si>
    <t>ОУП 13/
 Note 13</t>
  </si>
  <si>
    <t>Га/
Ha</t>
  </si>
  <si>
    <t>1 обр/
1 rev.</t>
  </si>
  <si>
    <t>1 опыт/
1 experience</t>
  </si>
  <si>
    <t>1 проб/
1 sample</t>
  </si>
  <si>
    <t>1 мон./
1 mon.</t>
  </si>
  <si>
    <t xml:space="preserve"> 1точек./
1 point.</t>
  </si>
  <si>
    <t>BILL OF QUANTITIES / ВЕДОМОСТЬ ОБЪЁМОВ РАБОТ</t>
  </si>
  <si>
    <t>Расчет/Calculation</t>
  </si>
  <si>
    <t xml:space="preserve">CONTRACTOR - ПОДРЯДЧИК </t>
  </si>
  <si>
    <t>________________________</t>
  </si>
  <si>
    <t xml:space="preserve">signature and seal - подпись и печать </t>
  </si>
  <si>
    <t>Смета на ПИР по проекту системы водоснабжения в  селе Миёнаду,  РРП, Республики Таджикистан /
Estimates for DSW for the water supply system  in the village of Miyonadu, RRS, Republic of Tajikistan, RRP, Republic of Tajikistan</t>
  </si>
  <si>
    <t>Полевой: 261 *1.75/Field: 261* 1.75</t>
  </si>
  <si>
    <t>1 км /km</t>
  </si>
  <si>
    <t>1м /m</t>
  </si>
  <si>
    <t>м /m</t>
  </si>
  <si>
    <t xml:space="preserve"> 1м/ m</t>
  </si>
  <si>
    <t>1км /km</t>
  </si>
  <si>
    <t>Проходка шурфов  в интервале 500 м сеч. 1.25 м2, глубиной до 2.5м в грунтах III  категории  (8- шурфа)./
Drilling of pits in the interval of 500 m sec. 1.25 m2, up to 2.5 m deep in category III soils (8-holes).</t>
  </si>
  <si>
    <t xml:space="preserve">СБЦПР/Collection of basic prices for design work-2018
</t>
  </si>
  <si>
    <t xml:space="preserve">СБЦПР/Collection of basic prices for design work-2018
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</si>
</sst>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₽_-;\-* #,##0.00\ _₽_-;_-* &quot;-&quot;??\ _₽_-;_-@_-"/>
    <numFmt numFmtId="165" formatCode="_(* #,##0.00_);_(* \(#,##0.00\);_(* \-??_);_(@_)"/>
    <numFmt numFmtId="166" formatCode="0.0000"/>
    <numFmt numFmtId="167" formatCode="_(* #,##0.0000_);_(* \(#,##0.0000\);_(* &quot;-&quot;??_);_(@_)"/>
    <numFmt numFmtId="168" formatCode="_(* #\ ##0.00_);_(* \(#\ ##0.00\);_(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8"/>
      <color indexed="56"/>
      <name val="Cambria"/>
      <family val="1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3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name val="Arial"/>
      <family val="2"/>
      <charset val="16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000000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</font>
    <font>
      <b/>
      <u/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u/>
      <sz val="14"/>
      <color indexed="8"/>
      <name val="Times New Roman"/>
      <family val="1"/>
    </font>
    <font>
      <sz val="14"/>
      <color theme="1"/>
      <name val="Times New Roman"/>
      <family val="1"/>
    </font>
    <font>
      <sz val="14"/>
      <color indexed="8"/>
      <name val="Times New Roman"/>
      <family val="1"/>
    </font>
    <font>
      <i/>
      <sz val="10"/>
      <color indexed="8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3" fillId="0" borderId="0" applyFont="0">
      <alignment vertical="center"/>
    </xf>
    <xf numFmtId="3" fontId="5" fillId="0" borderId="0"/>
    <xf numFmtId="0" fontId="3" fillId="0" borderId="0"/>
    <xf numFmtId="44" fontId="3" fillId="0" borderId="0" applyFill="0" applyBorder="0" applyAlignment="0" applyProtection="0"/>
    <xf numFmtId="43" fontId="3" fillId="0" borderId="0" applyFill="0" applyBorder="0" applyAlignment="0" applyProtection="0"/>
    <xf numFmtId="9" fontId="3" fillId="0" borderId="0" applyFont="0" applyFill="0" applyBorder="0" applyAlignment="0" applyProtection="0"/>
    <xf numFmtId="0" fontId="6" fillId="0" borderId="0" applyFont="0">
      <alignment vertical="center"/>
    </xf>
    <xf numFmtId="0" fontId="7" fillId="0" borderId="0" applyFont="0">
      <alignment vertical="center"/>
    </xf>
    <xf numFmtId="0" fontId="5" fillId="0" borderId="0">
      <alignment vertical="center"/>
    </xf>
    <xf numFmtId="0" fontId="7" fillId="0" borderId="0" applyFont="0">
      <alignment vertical="center"/>
    </xf>
    <xf numFmtId="43" fontId="6" fillId="0" borderId="0" applyFont="0" applyFill="0" applyBorder="0" applyAlignment="0" applyProtection="0"/>
    <xf numFmtId="0" fontId="6" fillId="0" borderId="0"/>
    <xf numFmtId="44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>
      <alignment vertical="center"/>
    </xf>
    <xf numFmtId="0" fontId="5" fillId="0" borderId="0" applyFont="0">
      <alignment vertical="center"/>
    </xf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12" fillId="5" borderId="4" applyNumberFormat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11" borderId="0" applyNumberFormat="0" applyBorder="0" applyAlignment="0" applyProtection="0"/>
    <xf numFmtId="0" fontId="5" fillId="0" borderId="0">
      <alignment vertical="center"/>
    </xf>
    <xf numFmtId="0" fontId="9" fillId="12" borderId="0" applyNumberFormat="0" applyBorder="0" applyAlignment="0" applyProtection="0"/>
    <xf numFmtId="0" fontId="8" fillId="13" borderId="0" applyNumberFormat="0" applyBorder="0" applyAlignment="0" applyProtection="0"/>
    <xf numFmtId="0" fontId="16" fillId="0" borderId="0" applyNumberFormat="0" applyFill="0" applyBorder="0" applyAlignment="0" applyProtection="0"/>
    <xf numFmtId="0" fontId="8" fillId="12" borderId="0" applyNumberFormat="0" applyBorder="0" applyAlignment="0" applyProtection="0"/>
    <xf numFmtId="0" fontId="17" fillId="0" borderId="0" applyNumberFormat="0" applyFill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15" borderId="0" applyNumberFormat="0" applyBorder="0" applyAlignment="0" applyProtection="0"/>
    <xf numFmtId="0" fontId="18" fillId="5" borderId="5" applyNumberFormat="0" applyAlignment="0" applyProtection="0"/>
    <xf numFmtId="0" fontId="5" fillId="0" borderId="0">
      <alignment vertical="center"/>
    </xf>
    <xf numFmtId="0" fontId="15" fillId="3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7" fillId="0" borderId="0" applyFont="0">
      <alignment vertical="center"/>
    </xf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9" fontId="7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11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/>
    <xf numFmtId="0" fontId="10" fillId="12" borderId="0" applyNumberFormat="0" applyBorder="0" applyAlignment="0" applyProtection="0">
      <alignment vertical="center"/>
    </xf>
    <xf numFmtId="0" fontId="7" fillId="23" borderId="7" applyNumberFormat="0" applyFont="0" applyAlignment="0" applyProtection="0"/>
    <xf numFmtId="0" fontId="19" fillId="0" borderId="8" applyNumberFormat="0" applyFill="0" applyAlignment="0" applyProtection="0"/>
    <xf numFmtId="0" fontId="20" fillId="24" borderId="9" applyNumberFormat="0" applyAlignment="0" applyProtection="0"/>
    <xf numFmtId="0" fontId="24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22" fillId="13" borderId="4" applyNumberFormat="0" applyAlignment="0" applyProtection="0"/>
    <xf numFmtId="0" fontId="21" fillId="0" borderId="11" applyNumberFormat="0" applyFill="0" applyAlignment="0" applyProtection="0"/>
    <xf numFmtId="0" fontId="11" fillId="4" borderId="0" applyNumberFormat="0" applyBorder="0" applyAlignment="0" applyProtection="0"/>
    <xf numFmtId="0" fontId="5" fillId="0" borderId="0">
      <alignment vertical="center"/>
    </xf>
    <xf numFmtId="0" fontId="23" fillId="0" borderId="12" applyNumberFormat="0" applyFill="0" applyAlignment="0" applyProtection="0"/>
    <xf numFmtId="0" fontId="3" fillId="0" borderId="0">
      <alignment vertical="center"/>
    </xf>
    <xf numFmtId="165" fontId="2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6" fillId="0" borderId="0" applyFont="0">
      <alignment vertical="center"/>
    </xf>
    <xf numFmtId="43" fontId="26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  <xf numFmtId="0" fontId="27" fillId="0" borderId="0" applyFont="0">
      <alignment vertical="center"/>
    </xf>
    <xf numFmtId="0" fontId="3" fillId="0" borderId="0" applyFont="0">
      <alignment vertical="center"/>
    </xf>
    <xf numFmtId="0" fontId="28" fillId="0" borderId="0" applyFont="0">
      <alignment vertical="center"/>
    </xf>
    <xf numFmtId="0" fontId="5" fillId="0" borderId="0" applyFont="0">
      <alignment vertical="center"/>
    </xf>
    <xf numFmtId="43" fontId="5" fillId="0" borderId="0" applyFont="0" applyFill="0" applyBorder="0" applyAlignment="0" applyProtection="0"/>
    <xf numFmtId="0" fontId="5" fillId="0" borderId="0"/>
    <xf numFmtId="44" fontId="5" fillId="0" borderId="0" applyFill="0" applyBorder="0" applyAlignment="0" applyProtection="0"/>
    <xf numFmtId="43" fontId="5" fillId="0" borderId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 applyFont="0">
      <alignment vertical="center"/>
    </xf>
    <xf numFmtId="43" fontId="3" fillId="0" borderId="0" applyFont="0" applyFill="0" applyBorder="0" applyAlignment="0" applyProtection="0"/>
    <xf numFmtId="0" fontId="5" fillId="0" borderId="0" applyFont="0">
      <alignment vertical="center"/>
    </xf>
    <xf numFmtId="43" fontId="5" fillId="0" borderId="0" applyFont="0" applyFill="0" applyBorder="0" applyAlignment="0" applyProtection="0"/>
    <xf numFmtId="0" fontId="5" fillId="0" borderId="0" applyFont="0">
      <alignment vertical="center"/>
    </xf>
    <xf numFmtId="165" fontId="25" fillId="0" borderId="0" applyFill="0" applyBorder="0" applyAlignment="0" applyProtection="0"/>
    <xf numFmtId="168" fontId="1" fillId="0" borderId="0" applyFont="0" applyFill="0" applyBorder="0" applyAlignment="0" applyProtection="0"/>
  </cellStyleXfs>
  <cellXfs count="131">
    <xf numFmtId="0" fontId="0" fillId="0" borderId="0" xfId="0"/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/>
    </xf>
    <xf numFmtId="43" fontId="30" fillId="0" borderId="1" xfId="1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49" fontId="29" fillId="0" borderId="0" xfId="0" applyNumberFormat="1" applyFont="1" applyAlignment="1">
      <alignment horizontal="left" vertical="center"/>
    </xf>
    <xf numFmtId="0" fontId="3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34" fillId="0" borderId="0" xfId="0" applyFont="1"/>
    <xf numFmtId="43" fontId="7" fillId="0" borderId="1" xfId="1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/>
    </xf>
    <xf numFmtId="43" fontId="7" fillId="0" borderId="17" xfId="1" applyFont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167" fontId="7" fillId="0" borderId="1" xfId="1" applyNumberFormat="1" applyFont="1" applyBorder="1" applyAlignment="1">
      <alignment horizontal="center" vertical="center" wrapText="1"/>
    </xf>
    <xf numFmtId="167" fontId="7" fillId="0" borderId="1" xfId="1" applyNumberFormat="1" applyFont="1" applyBorder="1" applyAlignment="1">
      <alignment horizontal="center" vertical="center"/>
    </xf>
    <xf numFmtId="167" fontId="7" fillId="0" borderId="17" xfId="1" applyNumberFormat="1" applyFont="1" applyBorder="1" applyAlignment="1">
      <alignment horizontal="center" vertical="center" wrapText="1"/>
    </xf>
    <xf numFmtId="167" fontId="7" fillId="0" borderId="2" xfId="1" applyNumberFormat="1" applyFont="1" applyBorder="1" applyAlignment="1">
      <alignment horizontal="center" vertical="center" wrapText="1"/>
    </xf>
    <xf numFmtId="43" fontId="7" fillId="0" borderId="0" xfId="1" applyFont="1" applyAlignment="1">
      <alignment horizontal="center" vertical="center"/>
    </xf>
    <xf numFmtId="0" fontId="34" fillId="0" borderId="0" xfId="0" applyFont="1" applyAlignment="1">
      <alignment horizontal="center"/>
    </xf>
    <xf numFmtId="166" fontId="30" fillId="0" borderId="1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167" fontId="36" fillId="0" borderId="0" xfId="1" applyNumberFormat="1" applyFont="1" applyAlignment="1">
      <alignment horizontal="center" vertical="center"/>
    </xf>
    <xf numFmtId="43" fontId="36" fillId="0" borderId="0" xfId="1" applyFont="1" applyAlignment="1">
      <alignment horizontal="center" vertical="center"/>
    </xf>
    <xf numFmtId="43" fontId="30" fillId="0" borderId="1" xfId="1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43" fontId="34" fillId="0" borderId="0" xfId="1" applyFont="1" applyAlignment="1">
      <alignment horizontal="center" vertical="center"/>
    </xf>
    <xf numFmtId="43" fontId="36" fillId="0" borderId="0" xfId="1" applyFont="1" applyAlignment="1">
      <alignment vertical="center"/>
    </xf>
    <xf numFmtId="43" fontId="30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 wrapText="1"/>
    </xf>
    <xf numFmtId="166" fontId="30" fillId="0" borderId="2" xfId="0" applyNumberFormat="1" applyFont="1" applyBorder="1" applyAlignment="1">
      <alignment horizontal="center" vertical="center" wrapText="1"/>
    </xf>
    <xf numFmtId="43" fontId="29" fillId="0" borderId="13" xfId="1" applyFont="1" applyBorder="1" applyAlignment="1">
      <alignment vertical="center"/>
    </xf>
    <xf numFmtId="43" fontId="7" fillId="0" borderId="13" xfId="1" applyFont="1" applyBorder="1" applyAlignment="1">
      <alignment vertical="center" wrapText="1"/>
    </xf>
    <xf numFmtId="43" fontId="7" fillId="0" borderId="13" xfId="1" applyFont="1" applyBorder="1" applyAlignment="1">
      <alignment vertical="center"/>
    </xf>
    <xf numFmtId="43" fontId="7" fillId="0" borderId="18" xfId="1" applyFont="1" applyBorder="1" applyAlignment="1">
      <alignment vertical="center" wrapText="1"/>
    </xf>
    <xf numFmtId="43" fontId="7" fillId="0" borderId="16" xfId="1" applyFont="1" applyBorder="1" applyAlignment="1">
      <alignment vertical="center" wrapText="1"/>
    </xf>
    <xf numFmtId="43" fontId="7" fillId="0" borderId="14" xfId="1" applyFont="1" applyBorder="1" applyAlignment="1">
      <alignment vertical="center"/>
    </xf>
    <xf numFmtId="3" fontId="35" fillId="25" borderId="1" xfId="0" applyNumberFormat="1" applyFont="1" applyFill="1" applyBorder="1" applyAlignment="1">
      <alignment horizontal="center" vertical="center" wrapText="1"/>
    </xf>
    <xf numFmtId="43" fontId="35" fillId="26" borderId="1" xfId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4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0" fontId="34" fillId="0" borderId="1" xfId="0" applyFont="1" applyBorder="1" applyAlignment="1">
      <alignment vertical="center"/>
    </xf>
    <xf numFmtId="43" fontId="34" fillId="0" borderId="0" xfId="1" applyFont="1" applyAlignment="1">
      <alignment vertical="center"/>
    </xf>
    <xf numFmtId="43" fontId="31" fillId="28" borderId="1" xfId="1" applyFont="1" applyFill="1" applyBorder="1" applyAlignment="1">
      <alignment vertical="center" wrapText="1"/>
    </xf>
    <xf numFmtId="43" fontId="31" fillId="28" borderId="1" xfId="1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29" fillId="3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2" fontId="7" fillId="0" borderId="1" xfId="0" applyNumberFormat="1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vertical="center" wrapText="1"/>
    </xf>
    <xf numFmtId="43" fontId="29" fillId="28" borderId="13" xfId="1" applyFont="1" applyFill="1" applyBorder="1" applyAlignment="1">
      <alignment vertical="center"/>
    </xf>
    <xf numFmtId="43" fontId="7" fillId="0" borderId="1" xfId="1" applyFont="1" applyBorder="1" applyAlignment="1">
      <alignment vertical="center"/>
    </xf>
    <xf numFmtId="43" fontId="29" fillId="28" borderId="1" xfId="1" applyFont="1" applyFill="1" applyBorder="1" applyAlignment="1">
      <alignment vertical="center"/>
    </xf>
    <xf numFmtId="4" fontId="35" fillId="3" borderId="15" xfId="0" applyNumberFormat="1" applyFont="1" applyFill="1" applyBorder="1" applyAlignment="1">
      <alignment horizontal="center" vertical="center" wrapText="1"/>
    </xf>
    <xf numFmtId="0" fontId="29" fillId="0" borderId="2" xfId="93" applyFont="1" applyBorder="1" applyAlignment="1">
      <alignment horizontal="right" vertical="center"/>
    </xf>
    <xf numFmtId="43" fontId="35" fillId="28" borderId="1" xfId="68" applyNumberFormat="1" applyFont="1" applyFill="1" applyBorder="1" applyAlignment="1">
      <alignment vertical="center" wrapText="1"/>
    </xf>
    <xf numFmtId="0" fontId="7" fillId="28" borderId="1" xfId="0" applyFont="1" applyFill="1" applyBorder="1" applyAlignment="1">
      <alignment horizontal="center" vertical="center"/>
    </xf>
    <xf numFmtId="0" fontId="7" fillId="28" borderId="1" xfId="0" applyFont="1" applyFill="1" applyBorder="1" applyAlignment="1">
      <alignment vertical="center"/>
    </xf>
    <xf numFmtId="0" fontId="29" fillId="0" borderId="2" xfId="93" applyFont="1" applyBorder="1" applyAlignment="1">
      <alignment horizontal="right"/>
    </xf>
    <xf numFmtId="43" fontId="7" fillId="0" borderId="13" xfId="1" applyFont="1" applyBorder="1" applyAlignment="1">
      <alignment horizontal="center" vertical="center"/>
    </xf>
    <xf numFmtId="43" fontId="35" fillId="25" borderId="1" xfId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 wrapText="1"/>
    </xf>
    <xf numFmtId="43" fontId="30" fillId="0" borderId="1" xfId="1" applyFont="1" applyFill="1" applyBorder="1" applyAlignment="1">
      <alignment vertical="center" wrapText="1"/>
    </xf>
    <xf numFmtId="4" fontId="35" fillId="3" borderId="19" xfId="0" applyNumberFormat="1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166" fontId="30" fillId="29" borderId="1" xfId="0" applyNumberFormat="1" applyFont="1" applyFill="1" applyBorder="1" applyAlignment="1">
      <alignment horizontal="center" vertical="center" wrapText="1"/>
    </xf>
    <xf numFmtId="43" fontId="30" fillId="0" borderId="1" xfId="0" applyNumberFormat="1" applyFont="1" applyBorder="1" applyAlignment="1">
      <alignment horizontal="center" vertical="center" wrapText="1"/>
    </xf>
    <xf numFmtId="0" fontId="46" fillId="0" borderId="0" xfId="93" applyFont="1" applyAlignment="1">
      <alignment horizontal="left" vertical="center"/>
    </xf>
    <xf numFmtId="0" fontId="47" fillId="0" borderId="0" xfId="0" applyFont="1"/>
    <xf numFmtId="168" fontId="0" fillId="0" borderId="0" xfId="95" applyFont="1"/>
    <xf numFmtId="0" fontId="48" fillId="0" borderId="0" xfId="93" applyFont="1" applyAlignment="1">
      <alignment horizontal="left" vertical="center"/>
    </xf>
    <xf numFmtId="0" fontId="49" fillId="0" borderId="0" xfId="93" applyFont="1" applyAlignment="1">
      <alignment horizontal="left"/>
    </xf>
    <xf numFmtId="0" fontId="50" fillId="0" borderId="0" xfId="93" applyFont="1" applyAlignment="1">
      <alignment horizontal="left" vertical="center"/>
    </xf>
    <xf numFmtId="0" fontId="50" fillId="0" borderId="0" xfId="93" applyFont="1">
      <alignment vertical="center"/>
    </xf>
    <xf numFmtId="0" fontId="51" fillId="0" borderId="0" xfId="93" applyFont="1" applyAlignment="1"/>
    <xf numFmtId="0" fontId="33" fillId="0" borderId="0" xfId="93" applyFont="1" applyAlignment="1">
      <alignment horizontal="center" vertical="center" wrapText="1"/>
    </xf>
    <xf numFmtId="0" fontId="51" fillId="0" borderId="0" xfId="93" applyFont="1" applyAlignment="1">
      <alignment horizontal="center"/>
    </xf>
    <xf numFmtId="4" fontId="35" fillId="3" borderId="18" xfId="0" applyNumberFormat="1" applyFont="1" applyFill="1" applyBorder="1" applyAlignment="1">
      <alignment horizontal="center" vertical="center" wrapText="1"/>
    </xf>
    <xf numFmtId="4" fontId="35" fillId="3" borderId="20" xfId="0" applyNumberFormat="1" applyFont="1" applyFill="1" applyBorder="1" applyAlignment="1">
      <alignment horizontal="center" vertical="center" wrapText="1"/>
    </xf>
    <xf numFmtId="4" fontId="35" fillId="3" borderId="21" xfId="0" applyNumberFormat="1" applyFont="1" applyFill="1" applyBorder="1" applyAlignment="1">
      <alignment horizontal="center" vertical="center" wrapText="1"/>
    </xf>
    <xf numFmtId="4" fontId="40" fillId="3" borderId="1" xfId="0" applyNumberFormat="1" applyFont="1" applyFill="1" applyBorder="1" applyAlignment="1">
      <alignment horizontal="center" vertical="center" wrapText="1"/>
    </xf>
    <xf numFmtId="0" fontId="35" fillId="26" borderId="1" xfId="68" applyFont="1" applyFill="1" applyBorder="1" applyAlignment="1">
      <alignment horizontal="center" vertical="center" wrapText="1"/>
    </xf>
    <xf numFmtId="0" fontId="35" fillId="26" borderId="13" xfId="68" applyFont="1" applyFill="1" applyBorder="1" applyAlignment="1">
      <alignment horizontal="left" vertical="center" wrapText="1"/>
    </xf>
    <xf numFmtId="0" fontId="35" fillId="26" borderId="14" xfId="68" applyFont="1" applyFill="1" applyBorder="1" applyAlignment="1">
      <alignment horizontal="left" vertical="center" wrapText="1"/>
    </xf>
    <xf numFmtId="0" fontId="35" fillId="26" borderId="15" xfId="68" applyFont="1" applyFill="1" applyBorder="1" applyAlignment="1">
      <alignment horizontal="left" vertical="center" wrapText="1"/>
    </xf>
    <xf numFmtId="3" fontId="35" fillId="25" borderId="13" xfId="0" applyNumberFormat="1" applyFont="1" applyFill="1" applyBorder="1" applyAlignment="1">
      <alignment horizontal="left" vertical="center" wrapText="1"/>
    </xf>
    <xf numFmtId="3" fontId="35" fillId="25" borderId="14" xfId="0" applyNumberFormat="1" applyFont="1" applyFill="1" applyBorder="1" applyAlignment="1">
      <alignment horizontal="left" vertical="center" wrapText="1"/>
    </xf>
    <xf numFmtId="3" fontId="35" fillId="25" borderId="15" xfId="0" applyNumberFormat="1" applyFont="1" applyFill="1" applyBorder="1" applyAlignment="1">
      <alignment horizontal="left" vertical="center" wrapText="1"/>
    </xf>
    <xf numFmtId="0" fontId="41" fillId="0" borderId="0" xfId="0" applyFont="1" applyAlignment="1">
      <alignment horizontal="center"/>
    </xf>
    <xf numFmtId="0" fontId="29" fillId="27" borderId="1" xfId="68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" fontId="42" fillId="26" borderId="1" xfId="68" applyNumberFormat="1" applyFont="1" applyFill="1" applyBorder="1" applyAlignment="1">
      <alignment horizontal="center" vertical="center" wrapText="1"/>
    </xf>
    <xf numFmtId="0" fontId="31" fillId="28" borderId="13" xfId="0" applyFont="1" applyFill="1" applyBorder="1" applyAlignment="1">
      <alignment horizontal="left" vertical="center" wrapText="1"/>
    </xf>
    <xf numFmtId="0" fontId="31" fillId="28" borderId="14" xfId="0" applyFont="1" applyFill="1" applyBorder="1" applyAlignment="1">
      <alignment horizontal="left" vertical="center" wrapText="1"/>
    </xf>
    <xf numFmtId="0" fontId="31" fillId="28" borderId="15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43" fontId="29" fillId="0" borderId="2" xfId="1" applyFont="1" applyBorder="1" applyAlignment="1">
      <alignment horizontal="center" vertical="center"/>
    </xf>
    <xf numFmtId="0" fontId="35" fillId="28" borderId="13" xfId="68" applyFont="1" applyFill="1" applyBorder="1" applyAlignment="1">
      <alignment horizontal="left" vertical="center" wrapText="1"/>
    </xf>
    <xf numFmtId="0" fontId="35" fillId="28" borderId="14" xfId="68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9" fillId="3" borderId="13" xfId="0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0" fontId="29" fillId="3" borderId="15" xfId="0" applyFont="1" applyFill="1" applyBorder="1" applyAlignment="1">
      <alignment horizontal="center" vertical="center" wrapText="1"/>
    </xf>
    <xf numFmtId="0" fontId="29" fillId="28" borderId="13" xfId="0" applyFont="1" applyFill="1" applyBorder="1" applyAlignment="1">
      <alignment horizontal="left" vertical="center" wrapText="1"/>
    </xf>
    <xf numFmtId="0" fontId="29" fillId="28" borderId="14" xfId="0" applyFont="1" applyFill="1" applyBorder="1" applyAlignment="1">
      <alignment horizontal="left" vertical="center"/>
    </xf>
    <xf numFmtId="0" fontId="29" fillId="28" borderId="15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4" fontId="35" fillId="26" borderId="1" xfId="68" applyNumberFormat="1" applyFont="1" applyFill="1" applyBorder="1" applyAlignment="1">
      <alignment horizontal="center" vertical="center" wrapText="1"/>
    </xf>
    <xf numFmtId="0" fontId="35" fillId="28" borderId="15" xfId="68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167" fontId="7" fillId="0" borderId="1" xfId="1" applyNumberFormat="1" applyFont="1" applyFill="1" applyBorder="1" applyAlignment="1">
      <alignment horizontal="center" vertical="center"/>
    </xf>
  </cellXfs>
  <cellStyles count="96">
    <cellStyle name="20% - Accent1 2" xfId="26" xr:uid="{00000000-0005-0000-0000-000000000000}"/>
    <cellStyle name="20% - Accent2 2" xfId="27" xr:uid="{00000000-0005-0000-0000-000001000000}"/>
    <cellStyle name="20% - Accent3 2" xfId="23" xr:uid="{00000000-0005-0000-0000-000002000000}"/>
    <cellStyle name="20% - Accent4 2" xfId="28" xr:uid="{00000000-0005-0000-0000-000003000000}"/>
    <cellStyle name="20% - Accent5 2" xfId="30" xr:uid="{00000000-0005-0000-0000-000004000000}"/>
    <cellStyle name="20% - Accent6 2" xfId="33" xr:uid="{00000000-0005-0000-0000-000005000000}"/>
    <cellStyle name="40% - Accent1 2" xfId="24" xr:uid="{00000000-0005-0000-0000-000006000000}"/>
    <cellStyle name="40% - Accent2 2" xfId="35" xr:uid="{00000000-0005-0000-0000-000007000000}"/>
    <cellStyle name="40% - Accent3 2" xfId="37" xr:uid="{00000000-0005-0000-0000-000008000000}"/>
    <cellStyle name="40% - Accent4 2" xfId="38" xr:uid="{00000000-0005-0000-0000-000009000000}"/>
    <cellStyle name="40% - Accent5 2" xfId="39" xr:uid="{00000000-0005-0000-0000-00000A000000}"/>
    <cellStyle name="40% - Accent6 2" xfId="40" xr:uid="{00000000-0005-0000-0000-00000B000000}"/>
    <cellStyle name="60% - Accent1 2" xfId="29" xr:uid="{00000000-0005-0000-0000-00000C000000}"/>
    <cellStyle name="60% - Accent2 2" xfId="32" xr:uid="{00000000-0005-0000-0000-00000D000000}"/>
    <cellStyle name="60% - Accent3 2" xfId="44" xr:uid="{00000000-0005-0000-0000-00000E000000}"/>
    <cellStyle name="60% - Accent4 2" xfId="45" xr:uid="{00000000-0005-0000-0000-00000F000000}"/>
    <cellStyle name="60% - Accent5 2" xfId="47" xr:uid="{00000000-0005-0000-0000-000010000000}"/>
    <cellStyle name="60% - Accent6 2" xfId="48" xr:uid="{00000000-0005-0000-0000-000011000000}"/>
    <cellStyle name="Accent1 2" xfId="49" xr:uid="{00000000-0005-0000-0000-000012000000}"/>
    <cellStyle name="Accent2 2" xfId="50" xr:uid="{00000000-0005-0000-0000-000013000000}"/>
    <cellStyle name="Accent3 2" xfId="51" xr:uid="{00000000-0005-0000-0000-000014000000}"/>
    <cellStyle name="Accent4 2" xfId="52" xr:uid="{00000000-0005-0000-0000-000015000000}"/>
    <cellStyle name="Accent5 2" xfId="54" xr:uid="{00000000-0005-0000-0000-000016000000}"/>
    <cellStyle name="Accent6 2" xfId="55" xr:uid="{00000000-0005-0000-0000-000017000000}"/>
    <cellStyle name="Bad 2" xfId="58" xr:uid="{00000000-0005-0000-0000-000018000000}"/>
    <cellStyle name="Bad 3" xfId="56" xr:uid="{00000000-0005-0000-0000-000019000000}"/>
    <cellStyle name="Calculation 2" xfId="25" xr:uid="{00000000-0005-0000-0000-00001A000000}"/>
    <cellStyle name="Check Cell 2" xfId="61" xr:uid="{00000000-0005-0000-0000-00001B000000}"/>
    <cellStyle name="Comma" xfId="1" builtinId="3"/>
    <cellStyle name="Comma 2" xfId="3" xr:uid="{00000000-0005-0000-0000-00001C000000}"/>
    <cellStyle name="Comma 2 2" xfId="19" xr:uid="{00000000-0005-0000-0000-00001D000000}"/>
    <cellStyle name="Comma 2 2 2" xfId="87" xr:uid="{00000000-0005-0000-0000-00001E000000}"/>
    <cellStyle name="Comma 2 3" xfId="71" xr:uid="{00000000-0005-0000-0000-00001F000000}"/>
    <cellStyle name="Comma 2 5" xfId="94" xr:uid="{9BF1A0D4-68E1-4255-9136-508EE0D5DE96}"/>
    <cellStyle name="Comma 3" xfId="9" xr:uid="{00000000-0005-0000-0000-000020000000}"/>
    <cellStyle name="Comma 3 2" xfId="73" xr:uid="{00000000-0005-0000-0000-000021000000}"/>
    <cellStyle name="Comma 4" xfId="15" xr:uid="{00000000-0005-0000-0000-000022000000}"/>
    <cellStyle name="Comma 4 2" xfId="74" xr:uid="{00000000-0005-0000-0000-000023000000}"/>
    <cellStyle name="Comma 4 3" xfId="83" xr:uid="{00000000-0005-0000-0000-000024000000}"/>
    <cellStyle name="Comma 5" xfId="18" xr:uid="{00000000-0005-0000-0000-000025000000}"/>
    <cellStyle name="Comma 5 2" xfId="86" xr:uid="{00000000-0005-0000-0000-000026000000}"/>
    <cellStyle name="Comma 6" xfId="72" xr:uid="{00000000-0005-0000-0000-000027000000}"/>
    <cellStyle name="Comma 7" xfId="76" xr:uid="{00000000-0005-0000-0000-000028000000}"/>
    <cellStyle name="Comma 7 2" xfId="92" xr:uid="{00000000-0005-0000-0000-000029000000}"/>
    <cellStyle name="Comma 7 3" xfId="90" xr:uid="{00000000-0005-0000-0000-00002A000000}"/>
    <cellStyle name="Currency 2" xfId="8" xr:uid="{00000000-0005-0000-0000-00002B000000}"/>
    <cellStyle name="Currency 3" xfId="17" xr:uid="{00000000-0005-0000-0000-00002C000000}"/>
    <cellStyle name="Currency 3 2" xfId="85" xr:uid="{00000000-0005-0000-0000-00002D000000}"/>
    <cellStyle name="Excel Built-in Normal" xfId="13" xr:uid="{00000000-0005-0000-0000-00002E000000}"/>
    <cellStyle name="Explanatory Text 2" xfId="62" xr:uid="{00000000-0005-0000-0000-00002F000000}"/>
    <cellStyle name="Good 2" xfId="4" xr:uid="{00000000-0005-0000-0000-000030000000}"/>
    <cellStyle name="Good 3" xfId="43" xr:uid="{00000000-0005-0000-0000-000031000000}"/>
    <cellStyle name="Heading 1 2" xfId="57" xr:uid="{00000000-0005-0000-0000-000032000000}"/>
    <cellStyle name="Heading 2 2" xfId="60" xr:uid="{00000000-0005-0000-0000-000033000000}"/>
    <cellStyle name="Heading 3 2" xfId="63" xr:uid="{00000000-0005-0000-0000-000034000000}"/>
    <cellStyle name="Heading 4 2" xfId="64" xr:uid="{00000000-0005-0000-0000-000035000000}"/>
    <cellStyle name="Input 2" xfId="65" xr:uid="{00000000-0005-0000-0000-000036000000}"/>
    <cellStyle name="Linked Cell 2" xfId="66" xr:uid="{00000000-0005-0000-0000-000037000000}"/>
    <cellStyle name="Neutral 2" xfId="67" xr:uid="{00000000-0005-0000-0000-000038000000}"/>
    <cellStyle name="Normal" xfId="0" builtinId="0"/>
    <cellStyle name="Normal 10" xfId="22" xr:uid="{00000000-0005-0000-0000-000039000000}"/>
    <cellStyle name="Normal 11" xfId="75" xr:uid="{00000000-0005-0000-0000-00003A000000}"/>
    <cellStyle name="Normal 11 2" xfId="89" xr:uid="{00000000-0005-0000-0000-00003B000000}"/>
    <cellStyle name="Normal 12" xfId="79" xr:uid="{00000000-0005-0000-0000-00003C000000}"/>
    <cellStyle name="Normal 12 2" xfId="80" xr:uid="{00000000-0005-0000-0000-00003D000000}"/>
    <cellStyle name="Normal 13" xfId="81" xr:uid="{00000000-0005-0000-0000-00003E000000}"/>
    <cellStyle name="Normal 13 2" xfId="91" xr:uid="{00000000-0005-0000-0000-00003F000000}"/>
    <cellStyle name="Normal 15" xfId="93" xr:uid="{00000000-0005-0000-0000-000040000000}"/>
    <cellStyle name="Normal 2" xfId="5" xr:uid="{00000000-0005-0000-0000-000041000000}"/>
    <cellStyle name="Normal 2 2" xfId="7" xr:uid="{00000000-0005-0000-0000-000042000000}"/>
    <cellStyle name="Normal 2 2 2" xfId="77" xr:uid="{00000000-0005-0000-0000-000043000000}"/>
    <cellStyle name="Normal 2 3" xfId="14" xr:uid="{00000000-0005-0000-0000-000044000000}"/>
    <cellStyle name="Normal 2 4" xfId="16" xr:uid="{00000000-0005-0000-0000-000045000000}"/>
    <cellStyle name="Normal 2 4 2" xfId="84" xr:uid="{00000000-0005-0000-0000-000046000000}"/>
    <cellStyle name="Normal 3" xfId="6" xr:uid="{00000000-0005-0000-0000-000047000000}"/>
    <cellStyle name="Normal 3 2" xfId="68" xr:uid="{00000000-0005-0000-0000-000048000000}"/>
    <cellStyle name="Normal 3 3" xfId="31" xr:uid="{00000000-0005-0000-0000-000049000000}"/>
    <cellStyle name="Normal 4" xfId="11" xr:uid="{00000000-0005-0000-0000-00004A000000}"/>
    <cellStyle name="Normal 4 2" xfId="42" xr:uid="{00000000-0005-0000-0000-00004B000000}"/>
    <cellStyle name="Normal 4 3" xfId="82" xr:uid="{00000000-0005-0000-0000-00004C000000}"/>
    <cellStyle name="Normal 5" xfId="12" xr:uid="{00000000-0005-0000-0000-00004D000000}"/>
    <cellStyle name="Normal 6" xfId="46" xr:uid="{00000000-0005-0000-0000-00004E000000}"/>
    <cellStyle name="Normal 7" xfId="21" xr:uid="{00000000-0005-0000-0000-00004F000000}"/>
    <cellStyle name="Normal 8" xfId="70" xr:uid="{00000000-0005-0000-0000-000050000000}"/>
    <cellStyle name="Normal 9" xfId="2" xr:uid="{00000000-0005-0000-0000-000051000000}"/>
    <cellStyle name="Note 2" xfId="59" xr:uid="{00000000-0005-0000-0000-000052000000}"/>
    <cellStyle name="Output 2" xfId="41" xr:uid="{00000000-0005-0000-0000-000053000000}"/>
    <cellStyle name="Percent 2" xfId="10" xr:uid="{00000000-0005-0000-0000-000054000000}"/>
    <cellStyle name="Percent 2 2" xfId="20" xr:uid="{00000000-0005-0000-0000-000055000000}"/>
    <cellStyle name="Percent 2 2 2" xfId="88" xr:uid="{00000000-0005-0000-0000-000056000000}"/>
    <cellStyle name="Percent 2 3" xfId="53" xr:uid="{00000000-0005-0000-0000-000057000000}"/>
    <cellStyle name="Percent 3" xfId="78" xr:uid="{00000000-0005-0000-0000-000058000000}"/>
    <cellStyle name="Title 2" xfId="34" xr:uid="{00000000-0005-0000-0000-000059000000}"/>
    <cellStyle name="Total 2" xfId="69" xr:uid="{00000000-0005-0000-0000-00005A000000}"/>
    <cellStyle name="Warning Text 2" xfId="36" xr:uid="{00000000-0005-0000-0000-00005B000000}"/>
    <cellStyle name="Финансовый 3" xfId="95" xr:uid="{C8F652A7-1548-4E62-86AD-046AE11E1EB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A2D2F-4504-419B-848D-40A02E944D48}">
  <sheetPr>
    <pageSetUpPr fitToPage="1"/>
  </sheetPr>
  <dimension ref="A1:E18"/>
  <sheetViews>
    <sheetView tabSelected="1" view="pageBreakPreview" zoomScale="83" zoomScaleNormal="100" zoomScaleSheetLayoutView="100" zoomScalePageLayoutView="50" workbookViewId="0">
      <selection activeCell="N6" sqref="N6"/>
    </sheetView>
  </sheetViews>
  <sheetFormatPr defaultColWidth="9.1328125" defaultRowHeight="13.9"/>
  <cols>
    <col min="1" max="1" width="9.265625" style="28" customWidth="1"/>
    <col min="2" max="2" width="50.59765625" style="18" customWidth="1"/>
    <col min="3" max="3" width="23.86328125" style="18" customWidth="1"/>
    <col min="4" max="4" width="19" style="18" customWidth="1"/>
    <col min="5" max="5" width="25.59765625" style="18" customWidth="1"/>
    <col min="6" max="16384" width="9.1328125" style="18"/>
  </cols>
  <sheetData>
    <row r="1" spans="1:5" customFormat="1" ht="14.25"/>
    <row r="2" spans="1:5" customFormat="1" ht="14.25"/>
    <row r="3" spans="1:5" ht="15" customHeight="1">
      <c r="E3" s="70"/>
    </row>
    <row r="4" spans="1:5" ht="41.25" customHeight="1">
      <c r="A4" s="92" t="s">
        <v>63</v>
      </c>
      <c r="B4" s="92"/>
      <c r="C4" s="92"/>
      <c r="D4" s="92"/>
      <c r="E4" s="92"/>
    </row>
    <row r="5" spans="1:5" ht="45" customHeight="1">
      <c r="A5" s="92" t="s">
        <v>128</v>
      </c>
      <c r="B5" s="92"/>
      <c r="C5" s="92"/>
      <c r="D5" s="92"/>
      <c r="E5" s="92"/>
    </row>
    <row r="6" spans="1:5" ht="78.75" customHeight="1">
      <c r="A6" s="93" t="s">
        <v>133</v>
      </c>
      <c r="B6" s="93"/>
      <c r="C6" s="93"/>
      <c r="D6" s="93"/>
      <c r="E6" s="93"/>
    </row>
    <row r="7" spans="1:5" s="28" customFormat="1" ht="58.5" customHeight="1">
      <c r="A7" s="75" t="s">
        <v>54</v>
      </c>
      <c r="B7" s="89" t="s">
        <v>59</v>
      </c>
      <c r="C7" s="90"/>
      <c r="D7" s="91"/>
      <c r="E7" s="65" t="s">
        <v>83</v>
      </c>
    </row>
    <row r="8" spans="1:5" ht="35.25" customHeight="1">
      <c r="A8" s="47">
        <v>1</v>
      </c>
      <c r="B8" s="97" t="s">
        <v>20</v>
      </c>
      <c r="C8" s="98"/>
      <c r="D8" s="99"/>
      <c r="E8" s="72">
        <f>'Проектные работы'!E19</f>
        <v>0</v>
      </c>
    </row>
    <row r="9" spans="1:5" ht="35.25" customHeight="1">
      <c r="A9" s="47">
        <v>2</v>
      </c>
      <c r="B9" s="97" t="s">
        <v>88</v>
      </c>
      <c r="C9" s="98"/>
      <c r="D9" s="99"/>
      <c r="E9" s="72">
        <f>'Топографические работы'!G17</f>
        <v>0</v>
      </c>
    </row>
    <row r="10" spans="1:5" ht="35.25" customHeight="1">
      <c r="A10" s="47">
        <v>3</v>
      </c>
      <c r="B10" s="97" t="s">
        <v>19</v>
      </c>
      <c r="C10" s="98"/>
      <c r="D10" s="99"/>
      <c r="E10" s="72">
        <f>'Геологические изыскания'!G48</f>
        <v>0</v>
      </c>
    </row>
    <row r="11" spans="1:5" ht="44.25" customHeight="1">
      <c r="A11" s="94" t="s">
        <v>68</v>
      </c>
      <c r="B11" s="95"/>
      <c r="C11" s="95"/>
      <c r="D11" s="96"/>
      <c r="E11" s="48">
        <f>SUM(E8:E10)</f>
        <v>0</v>
      </c>
    </row>
    <row r="12" spans="1:5" customFormat="1" ht="39" customHeight="1">
      <c r="A12" s="101" t="s">
        <v>69</v>
      </c>
      <c r="B12" s="101"/>
      <c r="C12" s="101"/>
      <c r="D12" s="101"/>
      <c r="E12" s="101"/>
    </row>
    <row r="13" spans="1:5" customFormat="1" ht="24.75" customHeight="1">
      <c r="A13" s="100"/>
      <c r="B13" s="100"/>
      <c r="C13" s="100"/>
      <c r="D13" s="100"/>
      <c r="E13" s="100"/>
    </row>
    <row r="14" spans="1:5" customFormat="1" ht="39" customHeight="1">
      <c r="A14" s="79" t="s">
        <v>130</v>
      </c>
      <c r="B14" s="80"/>
      <c r="E14" s="81"/>
    </row>
    <row r="15" spans="1:5" customFormat="1" ht="15.4">
      <c r="A15" s="87"/>
      <c r="B15" s="87"/>
      <c r="C15" s="79"/>
      <c r="E15" s="81"/>
    </row>
    <row r="16" spans="1:5" customFormat="1" ht="17.649999999999999">
      <c r="A16" s="82"/>
      <c r="C16" s="83"/>
      <c r="E16" s="81"/>
    </row>
    <row r="17" spans="1:5" customFormat="1" ht="17.649999999999999">
      <c r="A17" s="84" t="s">
        <v>131</v>
      </c>
      <c r="C17" s="85"/>
      <c r="E17" s="81"/>
    </row>
    <row r="18" spans="1:5" customFormat="1" ht="14.25">
      <c r="A18" s="86" t="s">
        <v>132</v>
      </c>
      <c r="C18" s="88"/>
      <c r="D18" s="88"/>
      <c r="E18" s="81"/>
    </row>
  </sheetData>
  <mergeCells count="12">
    <mergeCell ref="A15:B15"/>
    <mergeCell ref="C18:D18"/>
    <mergeCell ref="B7:D7"/>
    <mergeCell ref="A5:E5"/>
    <mergeCell ref="A4:E4"/>
    <mergeCell ref="A6:E6"/>
    <mergeCell ref="A11:D11"/>
    <mergeCell ref="B8:D8"/>
    <mergeCell ref="B9:D9"/>
    <mergeCell ref="B10:D10"/>
    <mergeCell ref="A13:E13"/>
    <mergeCell ref="A12:E12"/>
  </mergeCells>
  <printOptions horizontalCentered="1"/>
  <pageMargins left="0.44166666666666665" right="0.375" top="0.75" bottom="0.75" header="0.3" footer="0.3"/>
  <pageSetup paperSize="9" scale="73" fitToHeight="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0"/>
  <sheetViews>
    <sheetView view="pageBreakPreview" zoomScale="67" zoomScaleNormal="100" zoomScaleSheetLayoutView="85" zoomScalePageLayoutView="85" workbookViewId="0">
      <selection activeCell="J8" sqref="J8"/>
    </sheetView>
  </sheetViews>
  <sheetFormatPr defaultColWidth="9.1328125" defaultRowHeight="13.9"/>
  <cols>
    <col min="1" max="1" width="8.3984375" style="34" customWidth="1"/>
    <col min="2" max="2" width="48" style="51" customWidth="1"/>
    <col min="3" max="3" width="39.59765625" style="51" customWidth="1"/>
    <col min="4" max="4" width="25.59765625" style="34" customWidth="1"/>
    <col min="5" max="5" width="27.59765625" style="54" customWidth="1"/>
    <col min="6" max="16384" width="9.1328125" style="51"/>
  </cols>
  <sheetData>
    <row r="1" spans="1:5" s="50" customFormat="1" ht="14.25"/>
    <row r="2" spans="1:5" s="50" customFormat="1" ht="14.25"/>
    <row r="3" spans="1:5" ht="15" customHeight="1">
      <c r="D3" s="51"/>
      <c r="E3" s="66"/>
    </row>
    <row r="4" spans="1:5" ht="45.75" customHeight="1">
      <c r="A4" s="92" t="str">
        <f>'ИТОГО ПИР'!A5</f>
        <v>BILL OF QUANTITIES / ВЕДОМОСТЬ ОБЪЁМОВ РАБОТ</v>
      </c>
      <c r="B4" s="92"/>
      <c r="C4" s="92"/>
      <c r="D4" s="92"/>
      <c r="E4" s="92"/>
    </row>
    <row r="5" spans="1:5" ht="36.75" customHeight="1">
      <c r="A5" s="92" t="s">
        <v>71</v>
      </c>
      <c r="B5" s="92"/>
      <c r="C5" s="92"/>
      <c r="D5" s="92"/>
      <c r="E5" s="92"/>
    </row>
    <row r="6" spans="1:5" s="6" customFormat="1" ht="81" customHeight="1">
      <c r="A6" s="103" t="str">
        <f>'ИТОГО ПИР'!A6</f>
        <v>Смета на ПИР по проекту системы водоснабжения в  селе Миёнаду,  РРП, Республики Таджикистан /
Estimates for DSW for the water supply system  in the village of Miyonadu, RRS, Republic of Tajikistan, RRP, Republic of Tajikistan</v>
      </c>
      <c r="B6" s="103"/>
      <c r="C6" s="103"/>
      <c r="D6" s="103"/>
      <c r="E6" s="103"/>
    </row>
    <row r="7" spans="1:5" ht="51.75" customHeight="1">
      <c r="A7" s="76" t="s">
        <v>54</v>
      </c>
      <c r="B7" s="76" t="s">
        <v>70</v>
      </c>
      <c r="C7" s="49" t="s">
        <v>72</v>
      </c>
      <c r="D7" s="49" t="s">
        <v>1</v>
      </c>
      <c r="E7" s="49" t="s">
        <v>2</v>
      </c>
    </row>
    <row r="8" spans="1:5" ht="106.5" customHeight="1">
      <c r="A8" s="4">
        <v>1</v>
      </c>
      <c r="B8" s="2" t="s">
        <v>90</v>
      </c>
      <c r="C8" s="52" t="s">
        <v>141</v>
      </c>
      <c r="D8" s="129"/>
      <c r="E8" s="3"/>
    </row>
    <row r="9" spans="1:5" ht="135.75" customHeight="1">
      <c r="A9" s="4">
        <v>2</v>
      </c>
      <c r="B9" s="2" t="s">
        <v>87</v>
      </c>
      <c r="C9" s="2" t="s">
        <v>142</v>
      </c>
      <c r="D9" s="4"/>
      <c r="E9" s="3"/>
    </row>
    <row r="10" spans="1:5" ht="177" customHeight="1">
      <c r="A10" s="4">
        <v>3</v>
      </c>
      <c r="B10" s="2" t="s">
        <v>91</v>
      </c>
      <c r="C10" s="2" t="s">
        <v>141</v>
      </c>
      <c r="D10" s="4"/>
      <c r="E10" s="3"/>
    </row>
    <row r="11" spans="1:5" ht="105.75" customHeight="1">
      <c r="A11" s="4">
        <v>4</v>
      </c>
      <c r="B11" s="73" t="s">
        <v>86</v>
      </c>
      <c r="C11" s="2" t="s">
        <v>141</v>
      </c>
      <c r="D11" s="4"/>
      <c r="E11" s="74"/>
    </row>
    <row r="12" spans="1:5" ht="96" customHeight="1">
      <c r="A12" s="4">
        <v>5</v>
      </c>
      <c r="B12" s="1" t="s">
        <v>84</v>
      </c>
      <c r="C12" s="1" t="s">
        <v>141</v>
      </c>
      <c r="D12" s="4"/>
      <c r="E12" s="3"/>
    </row>
    <row r="13" spans="1:5" ht="118.15" customHeight="1">
      <c r="A13" s="4">
        <v>6</v>
      </c>
      <c r="B13" s="1" t="s">
        <v>3</v>
      </c>
      <c r="C13" s="1" t="s">
        <v>141</v>
      </c>
      <c r="D13" s="4"/>
      <c r="E13" s="3"/>
    </row>
    <row r="14" spans="1:5" ht="39" customHeight="1">
      <c r="A14" s="4">
        <v>7</v>
      </c>
      <c r="B14" s="1" t="s">
        <v>120</v>
      </c>
      <c r="C14" s="1" t="s">
        <v>92</v>
      </c>
      <c r="D14" s="78"/>
      <c r="E14" s="3"/>
    </row>
    <row r="15" spans="1:5" ht="24.75" customHeight="1">
      <c r="A15" s="104" t="s">
        <v>82</v>
      </c>
      <c r="B15" s="105"/>
      <c r="C15" s="105"/>
      <c r="D15" s="106"/>
      <c r="E15" s="55">
        <f>SUM(E8:E14)</f>
        <v>0</v>
      </c>
    </row>
    <row r="16" spans="1:5" ht="22.5" customHeight="1">
      <c r="A16" s="102" t="s">
        <v>5</v>
      </c>
      <c r="B16" s="102"/>
      <c r="C16" s="102"/>
      <c r="D16" s="102"/>
      <c r="E16" s="102"/>
    </row>
    <row r="17" spans="1:5" ht="37.5" customHeight="1">
      <c r="A17" s="4">
        <v>8</v>
      </c>
      <c r="B17" s="1" t="s">
        <v>119</v>
      </c>
      <c r="C17" s="53"/>
      <c r="D17" s="4"/>
      <c r="E17" s="3"/>
    </row>
    <row r="18" spans="1:5" ht="21.75" customHeight="1">
      <c r="A18" s="104" t="s">
        <v>4</v>
      </c>
      <c r="B18" s="105"/>
      <c r="C18" s="105"/>
      <c r="D18" s="106"/>
      <c r="E18" s="56">
        <f>SUM(E17:E17)</f>
        <v>0</v>
      </c>
    </row>
    <row r="19" spans="1:5" ht="18.75" customHeight="1">
      <c r="A19" s="104" t="s">
        <v>0</v>
      </c>
      <c r="B19" s="105"/>
      <c r="C19" s="105"/>
      <c r="D19" s="106"/>
      <c r="E19" s="55">
        <f>ROUND(E15+E18,2)</f>
        <v>0</v>
      </c>
    </row>
    <row r="20" spans="1:5" ht="15.4">
      <c r="A20" s="107"/>
      <c r="B20" s="107"/>
      <c r="C20" s="107"/>
      <c r="D20" s="107"/>
      <c r="E20" s="107"/>
    </row>
    <row r="21" spans="1:5" s="50" customFormat="1" ht="37.5" customHeight="1">
      <c r="A21" s="101" t="s">
        <v>69</v>
      </c>
      <c r="B21" s="101"/>
      <c r="C21" s="101"/>
      <c r="D21" s="101"/>
      <c r="E21" s="101"/>
    </row>
    <row r="22" spans="1:5" customFormat="1" ht="24.75" customHeight="1">
      <c r="A22" s="100"/>
      <c r="B22" s="100"/>
      <c r="C22" s="100"/>
      <c r="D22" s="100"/>
      <c r="E22" s="100"/>
    </row>
    <row r="23" spans="1:5" customFormat="1" ht="39" customHeight="1">
      <c r="A23" s="79" t="s">
        <v>130</v>
      </c>
      <c r="B23" s="80"/>
      <c r="E23" s="81"/>
    </row>
    <row r="24" spans="1:5" customFormat="1" ht="15.4">
      <c r="A24" s="87"/>
      <c r="B24" s="87"/>
      <c r="C24" s="79"/>
      <c r="E24" s="81"/>
    </row>
    <row r="25" spans="1:5" customFormat="1" ht="17.649999999999999">
      <c r="A25" s="82"/>
      <c r="C25" s="83"/>
      <c r="E25" s="81"/>
    </row>
    <row r="26" spans="1:5" customFormat="1" ht="17.649999999999999">
      <c r="A26" s="84" t="s">
        <v>131</v>
      </c>
      <c r="C26" s="85"/>
      <c r="E26" s="81"/>
    </row>
    <row r="27" spans="1:5" customFormat="1" ht="14.25">
      <c r="A27" s="86" t="s">
        <v>132</v>
      </c>
      <c r="C27" s="88"/>
      <c r="D27" s="88"/>
      <c r="E27" s="81"/>
    </row>
    <row r="28" spans="1:5" s="18" customFormat="1">
      <c r="A28" s="28"/>
    </row>
    <row r="29" spans="1:5" s="18" customFormat="1">
      <c r="A29" s="28"/>
    </row>
    <row r="30" spans="1:5" s="18" customFormat="1">
      <c r="A30" s="28"/>
    </row>
    <row r="31" spans="1:5" s="18" customFormat="1">
      <c r="A31" s="28"/>
    </row>
    <row r="32" spans="1:5" s="18" customFormat="1">
      <c r="A32" s="28"/>
    </row>
    <row r="33" spans="1:1" s="18" customFormat="1">
      <c r="A33" s="28"/>
    </row>
    <row r="34" spans="1:1" s="18" customFormat="1">
      <c r="A34" s="28"/>
    </row>
    <row r="35" spans="1:1" s="18" customFormat="1">
      <c r="A35" s="28"/>
    </row>
    <row r="36" spans="1:1" s="18" customFormat="1">
      <c r="A36" s="28"/>
    </row>
    <row r="37" spans="1:1" s="18" customFormat="1">
      <c r="A37" s="28"/>
    </row>
    <row r="38" spans="1:1" s="18" customFormat="1">
      <c r="A38" s="28"/>
    </row>
    <row r="39" spans="1:1" s="18" customFormat="1">
      <c r="A39" s="28"/>
    </row>
    <row r="40" spans="1:1" s="18" customFormat="1">
      <c r="A40" s="28"/>
    </row>
  </sheetData>
  <mergeCells count="12">
    <mergeCell ref="A4:E4"/>
    <mergeCell ref="A15:D15"/>
    <mergeCell ref="A22:E22"/>
    <mergeCell ref="A18:D18"/>
    <mergeCell ref="A20:E20"/>
    <mergeCell ref="A21:E21"/>
    <mergeCell ref="A19:D19"/>
    <mergeCell ref="A24:B24"/>
    <mergeCell ref="C27:D27"/>
    <mergeCell ref="A16:E16"/>
    <mergeCell ref="A6:E6"/>
    <mergeCell ref="A5:E5"/>
  </mergeCells>
  <printOptions horizontalCentered="1"/>
  <pageMargins left="0.44166666666666665" right="0.375" top="0.75" bottom="0.75" header="0.3" footer="0.3"/>
  <pageSetup paperSize="9" scale="63" fitToHeight="0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2"/>
  <sheetViews>
    <sheetView view="pageBreakPreview" topLeftCell="A10" zoomScale="90" zoomScaleNormal="100" zoomScaleSheetLayoutView="90" workbookViewId="0">
      <selection activeCell="A18" sqref="A18:XFD21"/>
    </sheetView>
  </sheetViews>
  <sheetFormatPr defaultColWidth="9.1328125" defaultRowHeight="13.9"/>
  <cols>
    <col min="1" max="1" width="9.1328125" style="51"/>
    <col min="2" max="2" width="39" style="6" customWidth="1"/>
    <col min="3" max="3" width="18.59765625" style="34" customWidth="1"/>
    <col min="4" max="4" width="17.86328125" style="34" customWidth="1"/>
    <col min="5" max="5" width="16.86328125" style="34" customWidth="1"/>
    <col min="6" max="6" width="18.1328125" style="35" customWidth="1"/>
    <col min="7" max="7" width="17" style="35" customWidth="1"/>
    <col min="8" max="8" width="18.3984375" style="51" customWidth="1"/>
    <col min="9" max="16384" width="9.1328125" style="51"/>
  </cols>
  <sheetData>
    <row r="1" spans="1:7" ht="15">
      <c r="A1" s="5"/>
      <c r="B1" s="5"/>
    </row>
    <row r="2" spans="1:7" ht="15">
      <c r="F2" s="108">
        <f>'ИТОГО ПИР'!E3</f>
        <v>0</v>
      </c>
      <c r="G2" s="108"/>
    </row>
    <row r="3" spans="1:7" ht="42" customHeight="1">
      <c r="A3" s="92" t="str">
        <f>'ИТОГО ПИР'!A5</f>
        <v>BILL OF QUANTITIES / ВЕДОМОСТЬ ОБЪЁМОВ РАБОТ</v>
      </c>
      <c r="B3" s="92"/>
      <c r="C3" s="92"/>
      <c r="D3" s="92"/>
      <c r="E3" s="92"/>
      <c r="F3" s="92"/>
      <c r="G3" s="92"/>
    </row>
    <row r="4" spans="1:7" ht="36" customHeight="1">
      <c r="A4" s="92" t="s">
        <v>73</v>
      </c>
      <c r="B4" s="92"/>
      <c r="C4" s="92"/>
      <c r="D4" s="92"/>
      <c r="E4" s="92"/>
      <c r="F4" s="92"/>
      <c r="G4" s="92"/>
    </row>
    <row r="5" spans="1:7" s="6" customFormat="1" ht="81" customHeight="1">
      <c r="A5" s="103" t="str">
        <f>'ИТОГО ПИР'!A6</f>
        <v>Смета на ПИР по проекту системы водоснабжения в  селе Миёнаду,  РРП, Республики Таджикистан /
Estimates for DSW for the water supply system  in the village of Miyonadu, RRS, Republic of Tajikistan, RRP, Republic of Tajikistan</v>
      </c>
      <c r="B5" s="103"/>
      <c r="C5" s="103"/>
      <c r="D5" s="103"/>
      <c r="E5" s="103"/>
      <c r="F5" s="103"/>
      <c r="G5" s="103"/>
    </row>
    <row r="6" spans="1:7" s="6" customFormat="1" ht="45" customHeight="1">
      <c r="A6" s="112" t="s">
        <v>6</v>
      </c>
      <c r="B6" s="112" t="s">
        <v>59</v>
      </c>
      <c r="C6" s="112" t="s">
        <v>74</v>
      </c>
      <c r="D6" s="112" t="s">
        <v>56</v>
      </c>
      <c r="E6" s="113" t="s">
        <v>129</v>
      </c>
      <c r="F6" s="114"/>
      <c r="G6" s="115"/>
    </row>
    <row r="7" spans="1:7" s="57" customFormat="1" ht="57.75" customHeight="1">
      <c r="A7" s="112"/>
      <c r="B7" s="112"/>
      <c r="C7" s="112"/>
      <c r="D7" s="112"/>
      <c r="E7" s="58" t="s">
        <v>57</v>
      </c>
      <c r="F7" s="49" t="s">
        <v>58</v>
      </c>
      <c r="G7" s="49" t="s">
        <v>55</v>
      </c>
    </row>
    <row r="8" spans="1:7" ht="76.900000000000006">
      <c r="A8" s="107">
        <v>1</v>
      </c>
      <c r="B8" s="8" t="s">
        <v>85</v>
      </c>
      <c r="C8" s="4"/>
      <c r="D8" s="4"/>
      <c r="E8" s="4"/>
      <c r="F8" s="33"/>
      <c r="G8" s="33"/>
    </row>
    <row r="9" spans="1:7" ht="30.75">
      <c r="A9" s="107"/>
      <c r="B9" s="8" t="s">
        <v>134</v>
      </c>
      <c r="C9" s="4" t="s">
        <v>7</v>
      </c>
      <c r="D9" s="4" t="s">
        <v>122</v>
      </c>
      <c r="E9" s="77"/>
      <c r="F9" s="33"/>
      <c r="G9" s="33">
        <f>ROUND(E9*F9,2)</f>
        <v>0</v>
      </c>
    </row>
    <row r="10" spans="1:7" ht="30.75">
      <c r="A10" s="107"/>
      <c r="B10" s="8" t="s">
        <v>89</v>
      </c>
      <c r="C10" s="4" t="s">
        <v>8</v>
      </c>
      <c r="D10" s="4" t="s">
        <v>122</v>
      </c>
      <c r="E10" s="77"/>
      <c r="F10" s="33"/>
      <c r="G10" s="33">
        <f>ROUND(E10*F10,2)</f>
        <v>0</v>
      </c>
    </row>
    <row r="11" spans="1:7" ht="30.75">
      <c r="A11" s="4">
        <v>2</v>
      </c>
      <c r="B11" s="8" t="s">
        <v>21</v>
      </c>
      <c r="C11" s="4" t="s">
        <v>9</v>
      </c>
      <c r="D11" s="4" t="s">
        <v>10</v>
      </c>
      <c r="E11" s="29"/>
      <c r="F11" s="33"/>
      <c r="G11" s="33">
        <f>ROUND(F11*E11,2)/100</f>
        <v>0</v>
      </c>
    </row>
    <row r="12" spans="1:7" ht="39" customHeight="1">
      <c r="A12" s="4">
        <v>3</v>
      </c>
      <c r="B12" s="8" t="s">
        <v>22</v>
      </c>
      <c r="C12" s="4" t="s">
        <v>11</v>
      </c>
      <c r="D12" s="4" t="s">
        <v>10</v>
      </c>
      <c r="E12" s="29"/>
      <c r="F12" s="33"/>
      <c r="G12" s="33">
        <f>ROUND(F12*E12,2)/100</f>
        <v>0</v>
      </c>
    </row>
    <row r="13" spans="1:7" ht="30.75">
      <c r="A13" s="4">
        <v>4</v>
      </c>
      <c r="B13" s="11" t="s">
        <v>23</v>
      </c>
      <c r="C13" s="4" t="s">
        <v>121</v>
      </c>
      <c r="D13" s="4" t="s">
        <v>10</v>
      </c>
      <c r="E13" s="29"/>
      <c r="F13" s="33"/>
      <c r="G13" s="33">
        <f>ROUND(F13*E13,2)/100</f>
        <v>0</v>
      </c>
    </row>
    <row r="14" spans="1:7" ht="38.25" customHeight="1">
      <c r="A14" s="39">
        <v>5</v>
      </c>
      <c r="B14" s="38" t="s">
        <v>24</v>
      </c>
      <c r="C14" s="39" t="s">
        <v>12</v>
      </c>
      <c r="D14" s="39" t="s">
        <v>117</v>
      </c>
      <c r="E14" s="40"/>
      <c r="F14" s="37"/>
      <c r="G14" s="33">
        <f>ROUND(E14*F14,2)</f>
        <v>0</v>
      </c>
    </row>
    <row r="15" spans="1:7" ht="30.75">
      <c r="A15" s="4">
        <v>6</v>
      </c>
      <c r="B15" s="11" t="s">
        <v>25</v>
      </c>
      <c r="C15" s="4" t="s">
        <v>13</v>
      </c>
      <c r="D15" s="4" t="s">
        <v>10</v>
      </c>
      <c r="E15" s="29"/>
      <c r="F15" s="33"/>
      <c r="G15" s="33">
        <f>ROUND(F15*E15,2)/100</f>
        <v>0</v>
      </c>
    </row>
    <row r="16" spans="1:7" ht="55.5" customHeight="1">
      <c r="A16" s="4">
        <v>7</v>
      </c>
      <c r="B16" s="11" t="s">
        <v>26</v>
      </c>
      <c r="C16" s="4" t="s">
        <v>18</v>
      </c>
      <c r="D16" s="4" t="s">
        <v>118</v>
      </c>
      <c r="E16" s="29"/>
      <c r="F16" s="33"/>
      <c r="G16" s="33">
        <f>ROUND(F16*E16,2)</f>
        <v>0</v>
      </c>
    </row>
    <row r="17" spans="1:7" ht="27" customHeight="1">
      <c r="A17" s="109" t="s">
        <v>60</v>
      </c>
      <c r="B17" s="110"/>
      <c r="C17" s="110"/>
      <c r="D17" s="110"/>
      <c r="E17" s="110"/>
      <c r="F17" s="110"/>
      <c r="G17" s="67">
        <f>ROUND(G16,2)</f>
        <v>0</v>
      </c>
    </row>
    <row r="18" spans="1:7" ht="22.5" customHeight="1">
      <c r="A18" s="102" t="s">
        <v>5</v>
      </c>
      <c r="B18" s="102"/>
      <c r="C18" s="102"/>
      <c r="D18" s="102"/>
      <c r="E18" s="102"/>
      <c r="F18" s="53"/>
      <c r="G18" s="53"/>
    </row>
    <row r="19" spans="1:7" ht="37.5" customHeight="1">
      <c r="A19" s="4"/>
      <c r="B19" s="1"/>
      <c r="C19" s="53"/>
      <c r="D19" s="4"/>
      <c r="E19" s="3"/>
      <c r="F19" s="53"/>
      <c r="G19" s="53"/>
    </row>
    <row r="20" spans="1:7" ht="21.75" customHeight="1">
      <c r="A20" s="104" t="s">
        <v>4</v>
      </c>
      <c r="B20" s="105"/>
      <c r="C20" s="105"/>
      <c r="D20" s="106"/>
      <c r="E20" s="56"/>
      <c r="F20" s="56"/>
      <c r="G20" s="56">
        <f t="shared" ref="F20:G20" si="0">SUM(G19:G19)</f>
        <v>0</v>
      </c>
    </row>
    <row r="21" spans="1:7" ht="18.75" customHeight="1">
      <c r="A21" s="104" t="s">
        <v>0</v>
      </c>
      <c r="B21" s="105"/>
      <c r="C21" s="105"/>
      <c r="D21" s="106"/>
      <c r="E21" s="55"/>
      <c r="F21" s="55"/>
      <c r="G21" s="55">
        <f t="shared" ref="F21:G21" si="1">ROUND(G17+G20,2)</f>
        <v>0</v>
      </c>
    </row>
    <row r="22" spans="1:7" s="6" customFormat="1" ht="15">
      <c r="A22" s="111"/>
      <c r="B22" s="111"/>
      <c r="C22" s="111"/>
      <c r="D22" s="111"/>
      <c r="E22" s="111"/>
      <c r="F22" s="111"/>
      <c r="G22" s="111"/>
    </row>
    <row r="23" spans="1:7" s="50" customFormat="1" ht="37.5" customHeight="1">
      <c r="A23" s="101" t="s">
        <v>69</v>
      </c>
      <c r="B23" s="101"/>
      <c r="C23" s="101"/>
      <c r="D23" s="101"/>
      <c r="E23" s="101"/>
      <c r="F23" s="101"/>
      <c r="G23" s="101"/>
    </row>
    <row r="24" spans="1:7" customFormat="1" ht="24.75" customHeight="1">
      <c r="A24" s="100"/>
      <c r="B24" s="100"/>
      <c r="C24" s="100"/>
      <c r="D24" s="100"/>
      <c r="E24" s="100"/>
    </row>
    <row r="25" spans="1:7" customFormat="1" ht="39" customHeight="1">
      <c r="A25" s="79" t="s">
        <v>130</v>
      </c>
      <c r="B25" s="80"/>
      <c r="E25" s="81"/>
    </row>
    <row r="26" spans="1:7" customFormat="1" ht="15.4">
      <c r="A26" s="87"/>
      <c r="B26" s="87"/>
      <c r="C26" s="79"/>
      <c r="E26" s="81"/>
    </row>
    <row r="27" spans="1:7" customFormat="1" ht="17.649999999999999">
      <c r="A27" s="82"/>
      <c r="C27" s="83"/>
      <c r="E27" s="81"/>
    </row>
    <row r="28" spans="1:7" customFormat="1" ht="17.649999999999999">
      <c r="A28" s="84" t="s">
        <v>131</v>
      </c>
      <c r="C28" s="85"/>
      <c r="E28" s="81"/>
    </row>
    <row r="29" spans="1:7" customFormat="1" ht="14.25">
      <c r="A29" s="86" t="s">
        <v>132</v>
      </c>
      <c r="C29" s="88"/>
      <c r="D29" s="88"/>
      <c r="E29" s="81"/>
    </row>
    <row r="30" spans="1:7" s="18" customFormat="1">
      <c r="A30" s="28"/>
    </row>
    <row r="31" spans="1:7" s="18" customFormat="1">
      <c r="A31" s="28"/>
    </row>
    <row r="32" spans="1:7" s="18" customFormat="1">
      <c r="A32" s="28"/>
    </row>
    <row r="33" spans="1:1" s="18" customFormat="1">
      <c r="A33" s="28"/>
    </row>
    <row r="34" spans="1:1" s="18" customFormat="1">
      <c r="A34" s="28"/>
    </row>
    <row r="35" spans="1:1" s="18" customFormat="1">
      <c r="A35" s="28"/>
    </row>
    <row r="36" spans="1:1" s="18" customFormat="1">
      <c r="A36" s="28"/>
    </row>
    <row r="37" spans="1:1" s="18" customFormat="1">
      <c r="A37" s="28"/>
    </row>
    <row r="38" spans="1:1" s="18" customFormat="1">
      <c r="A38" s="28"/>
    </row>
    <row r="39" spans="1:1" s="18" customFormat="1">
      <c r="A39" s="28"/>
    </row>
    <row r="40" spans="1:1" s="18" customFormat="1">
      <c r="A40" s="28"/>
    </row>
    <row r="41" spans="1:1" s="18" customFormat="1">
      <c r="A41" s="28"/>
    </row>
    <row r="42" spans="1:1" s="18" customFormat="1">
      <c r="A42" s="28"/>
    </row>
  </sheetData>
  <mergeCells count="19">
    <mergeCell ref="A18:E18"/>
    <mergeCell ref="A20:D20"/>
    <mergeCell ref="A21:D21"/>
    <mergeCell ref="A5:G5"/>
    <mergeCell ref="A4:G4"/>
    <mergeCell ref="A3:G3"/>
    <mergeCell ref="F2:G2"/>
    <mergeCell ref="C29:D29"/>
    <mergeCell ref="A8:A10"/>
    <mergeCell ref="A17:F17"/>
    <mergeCell ref="A24:E24"/>
    <mergeCell ref="A22:G22"/>
    <mergeCell ref="A23:G23"/>
    <mergeCell ref="A26:B26"/>
    <mergeCell ref="A6:A7"/>
    <mergeCell ref="D6:D7"/>
    <mergeCell ref="C6:C7"/>
    <mergeCell ref="B6:B7"/>
    <mergeCell ref="E6:G6"/>
  </mergeCells>
  <printOptions horizontalCentered="1"/>
  <pageMargins left="0.44166666666666665" right="0.375" top="0.75" bottom="0.75" header="0.3" footer="0.3"/>
  <pageSetup paperSize="9" scale="69" fitToHeight="0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8"/>
  <sheetViews>
    <sheetView view="pageBreakPreview" topLeftCell="A33" zoomScale="72" zoomScaleNormal="100" zoomScaleSheetLayoutView="55" zoomScalePageLayoutView="70" workbookViewId="0">
      <selection activeCell="G48" sqref="G48"/>
    </sheetView>
  </sheetViews>
  <sheetFormatPr defaultColWidth="9.1328125" defaultRowHeight="13.9"/>
  <cols>
    <col min="1" max="1" width="11.265625" style="30" customWidth="1"/>
    <col min="2" max="2" width="20.86328125" style="30" customWidth="1"/>
    <col min="3" max="3" width="42.59765625" style="6" customWidth="1"/>
    <col min="4" max="4" width="14.1328125" style="30" customWidth="1"/>
    <col min="5" max="5" width="21.59765625" style="31" customWidth="1"/>
    <col min="6" max="6" width="16.73046875" style="32" customWidth="1"/>
    <col min="7" max="7" width="20.59765625" style="36" customWidth="1"/>
    <col min="8" max="16384" width="9.1328125" style="6"/>
  </cols>
  <sheetData>
    <row r="1" spans="1:8" s="50" customFormat="1" ht="14.25"/>
    <row r="2" spans="1:8" s="50" customFormat="1" ht="14.25"/>
    <row r="3" spans="1:8" s="51" customFormat="1" ht="15" customHeight="1">
      <c r="A3" s="34"/>
      <c r="G3" s="66">
        <f>'ИТОГО ПИР'!E3</f>
        <v>0</v>
      </c>
    </row>
    <row r="4" spans="1:8" s="51" customFormat="1" ht="46.5" customHeight="1">
      <c r="A4" s="92" t="str">
        <f>'ИТОГО ПИР'!A5</f>
        <v>BILL OF QUANTITIES / ВЕДОМОСТЬ ОБЪЁМОВ РАБОТ</v>
      </c>
      <c r="B4" s="92"/>
      <c r="C4" s="92"/>
      <c r="D4" s="92"/>
      <c r="E4" s="92"/>
      <c r="F4" s="92"/>
      <c r="G4" s="92"/>
    </row>
    <row r="5" spans="1:8" s="51" customFormat="1" ht="36" customHeight="1">
      <c r="A5" s="92" t="s">
        <v>75</v>
      </c>
      <c r="B5" s="92"/>
      <c r="C5" s="92"/>
      <c r="D5" s="92"/>
      <c r="E5" s="92"/>
      <c r="F5" s="92"/>
      <c r="G5" s="92"/>
    </row>
    <row r="6" spans="1:8" ht="80.25" customHeight="1">
      <c r="A6" s="127" t="str">
        <f>'ИТОГО ПИР'!A6</f>
        <v>Смета на ПИР по проекту системы водоснабжения в  селе Миёнаду,  РРП, Республики Таджикистан /
Estimates for DSW for the water supply system  in the village of Miyonadu, RRS, Republic of Tajikistan, RRP, Republic of Tajikistan</v>
      </c>
      <c r="B6" s="127"/>
      <c r="C6" s="127"/>
      <c r="D6" s="127"/>
      <c r="E6" s="127"/>
      <c r="F6" s="127"/>
      <c r="G6" s="127"/>
    </row>
    <row r="7" spans="1:8" ht="32.25" customHeight="1">
      <c r="A7" s="125" t="s">
        <v>14</v>
      </c>
      <c r="B7" s="125" t="s">
        <v>67</v>
      </c>
      <c r="C7" s="125" t="s">
        <v>50</v>
      </c>
      <c r="D7" s="125" t="s">
        <v>64</v>
      </c>
      <c r="E7" s="125" t="s">
        <v>65</v>
      </c>
      <c r="F7" s="113" t="s">
        <v>81</v>
      </c>
      <c r="G7" s="115"/>
    </row>
    <row r="8" spans="1:8" ht="36.75" customHeight="1">
      <c r="A8" s="126"/>
      <c r="B8" s="126"/>
      <c r="C8" s="126"/>
      <c r="D8" s="126"/>
      <c r="E8" s="126"/>
      <c r="F8" s="49" t="s">
        <v>66</v>
      </c>
      <c r="G8" s="49" t="s">
        <v>0</v>
      </c>
    </row>
    <row r="9" spans="1:8" ht="20.25" customHeight="1">
      <c r="A9" s="119" t="s">
        <v>51</v>
      </c>
      <c r="B9" s="119"/>
      <c r="C9" s="119"/>
      <c r="D9" s="119"/>
      <c r="E9" s="119"/>
      <c r="F9" s="119"/>
      <c r="G9" s="119"/>
    </row>
    <row r="10" spans="1:8" s="59" customFormat="1" ht="94.5" customHeight="1">
      <c r="A10" s="7">
        <v>1</v>
      </c>
      <c r="B10" s="9" t="s">
        <v>93</v>
      </c>
      <c r="C10" s="8" t="s">
        <v>76</v>
      </c>
      <c r="D10" s="9" t="s">
        <v>135</v>
      </c>
      <c r="E10" s="23"/>
      <c r="F10" s="19"/>
      <c r="G10" s="42">
        <f t="shared" ref="G10" si="0">ROUND(F10*E10,2)</f>
        <v>0</v>
      </c>
      <c r="H10" s="6"/>
    </row>
    <row r="11" spans="1:8" s="59" customFormat="1" ht="61.5">
      <c r="A11" s="7">
        <v>2</v>
      </c>
      <c r="B11" s="7" t="s">
        <v>94</v>
      </c>
      <c r="C11" s="8" t="s">
        <v>52</v>
      </c>
      <c r="D11" s="9" t="s">
        <v>135</v>
      </c>
      <c r="E11" s="23"/>
      <c r="F11" s="19"/>
      <c r="G11" s="42">
        <f t="shared" ref="G11:G16" si="1">ROUND(F11*E11,2)</f>
        <v>0</v>
      </c>
    </row>
    <row r="12" spans="1:8" s="59" customFormat="1" ht="92.25">
      <c r="A12" s="9">
        <v>3</v>
      </c>
      <c r="B12" s="10" t="s">
        <v>95</v>
      </c>
      <c r="C12" s="60" t="s">
        <v>140</v>
      </c>
      <c r="D12" s="12" t="s">
        <v>136</v>
      </c>
      <c r="E12" s="130"/>
      <c r="F12" s="20"/>
      <c r="G12" s="43">
        <f t="shared" si="1"/>
        <v>0</v>
      </c>
    </row>
    <row r="13" spans="1:8" s="59" customFormat="1" ht="76.900000000000006">
      <c r="A13" s="7">
        <v>4</v>
      </c>
      <c r="B13" s="10" t="s">
        <v>96</v>
      </c>
      <c r="C13" s="61" t="s">
        <v>27</v>
      </c>
      <c r="D13" s="12" t="s">
        <v>136</v>
      </c>
      <c r="E13" s="130"/>
      <c r="F13" s="20"/>
      <c r="G13" s="43">
        <f t="shared" si="1"/>
        <v>0</v>
      </c>
    </row>
    <row r="14" spans="1:8" s="59" customFormat="1" ht="30.75">
      <c r="A14" s="7">
        <v>5</v>
      </c>
      <c r="B14" s="9" t="s">
        <v>97</v>
      </c>
      <c r="C14" s="8" t="s">
        <v>28</v>
      </c>
      <c r="D14" s="13" t="s">
        <v>15</v>
      </c>
      <c r="E14" s="25"/>
      <c r="F14" s="21"/>
      <c r="G14" s="44">
        <f t="shared" si="1"/>
        <v>0</v>
      </c>
    </row>
    <row r="15" spans="1:8" s="59" customFormat="1" ht="38.25" customHeight="1">
      <c r="A15" s="7">
        <v>6</v>
      </c>
      <c r="B15" s="7" t="s">
        <v>98</v>
      </c>
      <c r="C15" s="11" t="s">
        <v>29</v>
      </c>
      <c r="D15" s="9" t="s">
        <v>124</v>
      </c>
      <c r="E15" s="23"/>
      <c r="F15" s="19"/>
      <c r="G15" s="42">
        <f t="shared" si="1"/>
        <v>0</v>
      </c>
    </row>
    <row r="16" spans="1:8" s="59" customFormat="1" ht="33.75" customHeight="1">
      <c r="A16" s="7">
        <v>7</v>
      </c>
      <c r="B16" s="7" t="s">
        <v>99</v>
      </c>
      <c r="C16" s="11" t="s">
        <v>32</v>
      </c>
      <c r="D16" s="9" t="s">
        <v>125</v>
      </c>
      <c r="E16" s="23"/>
      <c r="F16" s="19"/>
      <c r="G16" s="42">
        <f t="shared" si="1"/>
        <v>0</v>
      </c>
    </row>
    <row r="17" spans="1:7" s="59" customFormat="1" ht="46.15">
      <c r="A17" s="7">
        <v>8</v>
      </c>
      <c r="B17" s="7" t="s">
        <v>100</v>
      </c>
      <c r="C17" s="11" t="s">
        <v>31</v>
      </c>
      <c r="D17" s="9" t="s">
        <v>124</v>
      </c>
      <c r="E17" s="26"/>
      <c r="F17" s="22"/>
      <c r="G17" s="45">
        <f t="shared" ref="G17:G18" si="2">ROUND(F17*E17,2)</f>
        <v>0</v>
      </c>
    </row>
    <row r="18" spans="1:7" s="59" customFormat="1" ht="30.75">
      <c r="A18" s="7">
        <v>9</v>
      </c>
      <c r="B18" s="9" t="s">
        <v>101</v>
      </c>
      <c r="C18" s="8" t="s">
        <v>30</v>
      </c>
      <c r="D18" s="9" t="s">
        <v>126</v>
      </c>
      <c r="E18" s="24"/>
      <c r="F18" s="20"/>
      <c r="G18" s="43">
        <f t="shared" si="2"/>
        <v>0</v>
      </c>
    </row>
    <row r="19" spans="1:7" s="59" customFormat="1" ht="35.25" customHeight="1">
      <c r="A19" s="68"/>
      <c r="B19" s="116" t="s">
        <v>77</v>
      </c>
      <c r="C19" s="117"/>
      <c r="D19" s="117"/>
      <c r="E19" s="117"/>
      <c r="F19" s="118"/>
      <c r="G19" s="62">
        <f>SUM(G10:G18)</f>
        <v>0</v>
      </c>
    </row>
    <row r="20" spans="1:7" s="59" customFormat="1" ht="24" customHeight="1">
      <c r="A20" s="123" t="s">
        <v>33</v>
      </c>
      <c r="B20" s="121"/>
      <c r="C20" s="121"/>
      <c r="D20" s="121"/>
      <c r="E20" s="121"/>
      <c r="F20" s="121"/>
      <c r="G20" s="121"/>
    </row>
    <row r="21" spans="1:7" s="59" customFormat="1" ht="67.5" customHeight="1">
      <c r="A21" s="7">
        <v>1</v>
      </c>
      <c r="B21" s="9" t="s">
        <v>102</v>
      </c>
      <c r="C21" s="11" t="s">
        <v>34</v>
      </c>
      <c r="D21" s="7" t="s">
        <v>137</v>
      </c>
      <c r="E21" s="24"/>
      <c r="F21" s="20"/>
      <c r="G21" s="43">
        <f>ROUND(E21*F21,2)</f>
        <v>0</v>
      </c>
    </row>
    <row r="22" spans="1:7" s="59" customFormat="1" ht="33" customHeight="1">
      <c r="A22" s="7">
        <v>2</v>
      </c>
      <c r="B22" s="9" t="s">
        <v>103</v>
      </c>
      <c r="C22" s="11" t="s">
        <v>35</v>
      </c>
      <c r="D22" s="9" t="s">
        <v>16</v>
      </c>
      <c r="E22" s="24"/>
      <c r="F22" s="20"/>
      <c r="G22" s="43">
        <f>ROUND(E22*F22,2)</f>
        <v>0</v>
      </c>
    </row>
    <row r="23" spans="1:7" s="59" customFormat="1" ht="65.25" customHeight="1">
      <c r="A23" s="7">
        <v>3</v>
      </c>
      <c r="B23" s="9" t="s">
        <v>104</v>
      </c>
      <c r="C23" s="11" t="s">
        <v>36</v>
      </c>
      <c r="D23" s="9" t="s">
        <v>123</v>
      </c>
      <c r="E23" s="24"/>
      <c r="F23" s="20"/>
      <c r="G23" s="43">
        <f>ROUND(E23*F23,2)</f>
        <v>0</v>
      </c>
    </row>
    <row r="24" spans="1:7" s="59" customFormat="1" ht="66" customHeight="1">
      <c r="A24" s="7">
        <v>4</v>
      </c>
      <c r="B24" s="9" t="s">
        <v>105</v>
      </c>
      <c r="C24" s="11" t="s">
        <v>37</v>
      </c>
      <c r="D24" s="9" t="s">
        <v>16</v>
      </c>
      <c r="E24" s="24"/>
      <c r="F24" s="20"/>
      <c r="G24" s="43">
        <f>ROUND(E24*F24,2)</f>
        <v>0</v>
      </c>
    </row>
    <row r="25" spans="1:7" s="59" customFormat="1" ht="29.25" customHeight="1">
      <c r="A25" s="7">
        <v>5</v>
      </c>
      <c r="B25" s="7" t="s">
        <v>106</v>
      </c>
      <c r="C25" s="14" t="s">
        <v>38</v>
      </c>
      <c r="D25" s="9" t="s">
        <v>16</v>
      </c>
      <c r="E25" s="24"/>
      <c r="F25" s="20"/>
      <c r="G25" s="43">
        <f>ROUND(E25*F25,2)</f>
        <v>0</v>
      </c>
    </row>
    <row r="26" spans="1:7" s="59" customFormat="1" ht="34.5" customHeight="1">
      <c r="A26" s="69"/>
      <c r="B26" s="116" t="s">
        <v>78</v>
      </c>
      <c r="C26" s="117"/>
      <c r="D26" s="117"/>
      <c r="E26" s="117"/>
      <c r="F26" s="118"/>
      <c r="G26" s="64">
        <f>SUM(G21:G25)</f>
        <v>0</v>
      </c>
    </row>
    <row r="27" spans="1:7" s="59" customFormat="1" ht="22.5" customHeight="1">
      <c r="A27" s="120" t="s">
        <v>39</v>
      </c>
      <c r="B27" s="124"/>
      <c r="C27" s="124"/>
      <c r="D27" s="124"/>
      <c r="E27" s="124"/>
      <c r="F27" s="124"/>
      <c r="G27" s="124"/>
    </row>
    <row r="28" spans="1:7" s="59" customFormat="1" ht="46.15">
      <c r="A28" s="15">
        <v>1</v>
      </c>
      <c r="B28" s="9" t="s">
        <v>107</v>
      </c>
      <c r="C28" s="11" t="s">
        <v>61</v>
      </c>
      <c r="D28" s="7" t="s">
        <v>138</v>
      </c>
      <c r="E28" s="24"/>
      <c r="F28" s="12"/>
      <c r="G28" s="71">
        <f>ROUND(E28*F28,2)</f>
        <v>0</v>
      </c>
    </row>
    <row r="29" spans="1:7" s="59" customFormat="1" ht="53.25" customHeight="1">
      <c r="A29" s="15">
        <v>2</v>
      </c>
      <c r="B29" s="9" t="s">
        <v>108</v>
      </c>
      <c r="C29" s="11" t="s">
        <v>62</v>
      </c>
      <c r="D29" s="7" t="s">
        <v>10</v>
      </c>
      <c r="E29" s="24"/>
      <c r="F29" s="12"/>
      <c r="G29" s="71">
        <f>ROUND(E29%*F29,2)</f>
        <v>0</v>
      </c>
    </row>
    <row r="30" spans="1:7" s="59" customFormat="1" ht="30.75">
      <c r="A30" s="15">
        <v>3</v>
      </c>
      <c r="B30" s="9" t="s">
        <v>93</v>
      </c>
      <c r="C30" s="11" t="s">
        <v>40</v>
      </c>
      <c r="D30" s="9" t="s">
        <v>139</v>
      </c>
      <c r="E30" s="23"/>
      <c r="F30" s="19"/>
      <c r="G30" s="42">
        <f>ROUND(F30*E30,2)</f>
        <v>0</v>
      </c>
    </row>
    <row r="31" spans="1:7" s="59" customFormat="1" ht="33" customHeight="1">
      <c r="A31" s="15">
        <v>4</v>
      </c>
      <c r="B31" s="9" t="s">
        <v>94</v>
      </c>
      <c r="C31" s="11" t="s">
        <v>53</v>
      </c>
      <c r="D31" s="9" t="s">
        <v>139</v>
      </c>
      <c r="E31" s="23"/>
      <c r="F31" s="19"/>
      <c r="G31" s="42">
        <f>ROUND(F31*E31,2)</f>
        <v>0</v>
      </c>
    </row>
    <row r="32" spans="1:7" s="59" customFormat="1" ht="36" customHeight="1">
      <c r="A32" s="15">
        <v>5</v>
      </c>
      <c r="B32" s="9" t="s">
        <v>109</v>
      </c>
      <c r="C32" s="11" t="s">
        <v>41</v>
      </c>
      <c r="D32" s="9" t="s">
        <v>127</v>
      </c>
      <c r="E32" s="23"/>
      <c r="F32" s="19"/>
      <c r="G32" s="42">
        <f>ROUND(F32*E32,2)</f>
        <v>0</v>
      </c>
    </row>
    <row r="33" spans="1:7" s="59" customFormat="1" ht="33" customHeight="1">
      <c r="A33" s="15">
        <v>6</v>
      </c>
      <c r="B33" s="9" t="s">
        <v>110</v>
      </c>
      <c r="C33" s="11" t="s">
        <v>42</v>
      </c>
      <c r="D33" s="9" t="s">
        <v>10</v>
      </c>
      <c r="E33" s="23">
        <f>G23</f>
        <v>0</v>
      </c>
      <c r="F33" s="19"/>
      <c r="G33" s="42">
        <f>ROUND(E33*F33,2)</f>
        <v>0</v>
      </c>
    </row>
    <row r="34" spans="1:7" s="59" customFormat="1" ht="63.75" customHeight="1">
      <c r="A34" s="15">
        <v>7</v>
      </c>
      <c r="B34" s="9" t="s">
        <v>111</v>
      </c>
      <c r="C34" s="11" t="s">
        <v>43</v>
      </c>
      <c r="D34" s="9" t="s">
        <v>10</v>
      </c>
      <c r="E34" s="23">
        <f>G24+G25</f>
        <v>0</v>
      </c>
      <c r="F34" s="19"/>
      <c r="G34" s="42">
        <f>ROUND(E34*F34,2)</f>
        <v>0</v>
      </c>
    </row>
    <row r="35" spans="1:7" s="59" customFormat="1" ht="41.25" customHeight="1">
      <c r="A35" s="15">
        <v>8</v>
      </c>
      <c r="B35" s="9" t="s">
        <v>112</v>
      </c>
      <c r="C35" s="11" t="s">
        <v>44</v>
      </c>
      <c r="D35" s="9" t="s">
        <v>10</v>
      </c>
      <c r="E35" s="23">
        <f>G34+G33+G32+G31+G30</f>
        <v>0</v>
      </c>
      <c r="F35" s="19"/>
      <c r="G35" s="42">
        <f>ROUND(E35*F35,2)</f>
        <v>0</v>
      </c>
    </row>
    <row r="36" spans="1:7" s="59" customFormat="1" ht="32.25" customHeight="1">
      <c r="A36" s="69"/>
      <c r="B36" s="116" t="s">
        <v>79</v>
      </c>
      <c r="C36" s="117"/>
      <c r="D36" s="117"/>
      <c r="E36" s="117"/>
      <c r="F36" s="118"/>
      <c r="G36" s="62">
        <f>SUM(G28:G35)</f>
        <v>0</v>
      </c>
    </row>
    <row r="37" spans="1:7" s="59" customFormat="1" ht="22.5" customHeight="1">
      <c r="A37" s="123" t="s">
        <v>45</v>
      </c>
      <c r="B37" s="121"/>
      <c r="C37" s="121"/>
      <c r="D37" s="121"/>
      <c r="E37" s="121"/>
      <c r="F37" s="121"/>
      <c r="G37" s="121"/>
    </row>
    <row r="38" spans="1:7" s="59" customFormat="1" ht="31.5" customHeight="1">
      <c r="A38" s="15">
        <v>1</v>
      </c>
      <c r="B38" s="9" t="s">
        <v>113</v>
      </c>
      <c r="C38" s="16" t="s">
        <v>46</v>
      </c>
      <c r="D38" s="17" t="s">
        <v>10</v>
      </c>
      <c r="E38" s="23">
        <f>E40</f>
        <v>0</v>
      </c>
      <c r="F38" s="27"/>
      <c r="G38" s="63">
        <f>ROUND(F38*E38,2)</f>
        <v>0</v>
      </c>
    </row>
    <row r="39" spans="1:7" s="59" customFormat="1" ht="29.25" customHeight="1">
      <c r="A39" s="15">
        <v>2</v>
      </c>
      <c r="B39" s="9" t="s">
        <v>114</v>
      </c>
      <c r="C39" s="16" t="s">
        <v>47</v>
      </c>
      <c r="D39" s="17" t="s">
        <v>10</v>
      </c>
      <c r="E39" s="23">
        <f>G19</f>
        <v>0</v>
      </c>
      <c r="F39" s="19"/>
      <c r="G39" s="46">
        <f>ROUND(F39*E39,2)/100</f>
        <v>0</v>
      </c>
    </row>
    <row r="40" spans="1:7" s="59" customFormat="1" ht="30.75">
      <c r="A40" s="15">
        <v>3</v>
      </c>
      <c r="B40" s="9" t="s">
        <v>115</v>
      </c>
      <c r="C40" s="16" t="s">
        <v>48</v>
      </c>
      <c r="D40" s="17" t="s">
        <v>10</v>
      </c>
      <c r="E40" s="23">
        <f>E39</f>
        <v>0</v>
      </c>
      <c r="F40" s="19"/>
      <c r="G40" s="43">
        <f>ROUND(F40*E40,2)</f>
        <v>0</v>
      </c>
    </row>
    <row r="41" spans="1:7" s="59" customFormat="1" ht="30.75">
      <c r="A41" s="15">
        <v>4</v>
      </c>
      <c r="B41" s="9" t="s">
        <v>17</v>
      </c>
      <c r="C41" s="11" t="s">
        <v>49</v>
      </c>
      <c r="D41" s="7" t="s">
        <v>10</v>
      </c>
      <c r="E41" s="23">
        <f>E39</f>
        <v>0</v>
      </c>
      <c r="F41" s="19"/>
      <c r="G41" s="43">
        <f>ROUND(F41*E41,2)</f>
        <v>0</v>
      </c>
    </row>
    <row r="42" spans="1:7" s="59" customFormat="1" ht="39" customHeight="1">
      <c r="A42" s="120" t="s">
        <v>80</v>
      </c>
      <c r="B42" s="121"/>
      <c r="C42" s="121"/>
      <c r="D42" s="121"/>
      <c r="E42" s="121"/>
      <c r="F42" s="122"/>
      <c r="G42" s="41">
        <f>SUM(G38:G41)</f>
        <v>0</v>
      </c>
    </row>
    <row r="43" spans="1:7" s="51" customFormat="1" ht="22.5" customHeight="1">
      <c r="A43" s="102" t="s">
        <v>5</v>
      </c>
      <c r="B43" s="102"/>
      <c r="C43" s="102"/>
      <c r="D43" s="102"/>
      <c r="E43" s="102"/>
      <c r="F43" s="53"/>
      <c r="G43" s="53"/>
    </row>
    <row r="44" spans="1:7" s="51" customFormat="1" ht="37.5" customHeight="1">
      <c r="A44" s="4"/>
      <c r="B44" s="1"/>
      <c r="C44" s="53"/>
      <c r="D44" s="4"/>
      <c r="E44" s="3"/>
      <c r="F44" s="53"/>
      <c r="G44" s="53"/>
    </row>
    <row r="45" spans="1:7" s="51" customFormat="1" ht="21.75" customHeight="1">
      <c r="A45" s="104" t="s">
        <v>4</v>
      </c>
      <c r="B45" s="105"/>
      <c r="C45" s="105"/>
      <c r="D45" s="106"/>
      <c r="E45" s="56"/>
      <c r="F45" s="56"/>
      <c r="G45" s="56">
        <f t="shared" ref="G45" si="3">SUM(G44:G44)</f>
        <v>0</v>
      </c>
    </row>
    <row r="46" spans="1:7" s="59" customFormat="1" ht="28.5" customHeight="1">
      <c r="A46" s="109" t="s">
        <v>60</v>
      </c>
      <c r="B46" s="110"/>
      <c r="C46" s="110"/>
      <c r="D46" s="110"/>
      <c r="E46" s="110"/>
      <c r="F46" s="110"/>
      <c r="G46" s="62">
        <f>ROUND(G42+G36+G26+G19+G45,2)</f>
        <v>0</v>
      </c>
    </row>
    <row r="47" spans="1:7" s="59" customFormat="1" ht="68.25" customHeight="1">
      <c r="A47" s="109" t="s">
        <v>116</v>
      </c>
      <c r="B47" s="110"/>
      <c r="C47" s="110"/>
      <c r="D47" s="110"/>
      <c r="E47" s="110"/>
      <c r="F47" s="128"/>
      <c r="G47" s="62">
        <v>1.36</v>
      </c>
    </row>
    <row r="48" spans="1:7" s="59" customFormat="1" ht="28.5" customHeight="1">
      <c r="A48" s="109" t="s">
        <v>60</v>
      </c>
      <c r="B48" s="110"/>
      <c r="C48" s="110"/>
      <c r="D48" s="110"/>
      <c r="E48" s="110"/>
      <c r="F48" s="110"/>
      <c r="G48" s="62">
        <f>G46*G47</f>
        <v>0</v>
      </c>
    </row>
    <row r="49" spans="1:7" s="50" customFormat="1" ht="37.5" customHeight="1">
      <c r="A49" s="101" t="s">
        <v>69</v>
      </c>
      <c r="B49" s="101"/>
      <c r="C49" s="101"/>
      <c r="D49" s="101"/>
      <c r="E49" s="101"/>
      <c r="F49" s="101"/>
      <c r="G49" s="101"/>
    </row>
    <row r="50" spans="1:7" customFormat="1" ht="24.75" customHeight="1">
      <c r="A50" s="100"/>
      <c r="B50" s="100"/>
      <c r="C50" s="100"/>
      <c r="D50" s="100"/>
      <c r="E50" s="100"/>
    </row>
    <row r="51" spans="1:7" customFormat="1" ht="39" customHeight="1">
      <c r="A51" s="79" t="s">
        <v>130</v>
      </c>
      <c r="B51" s="80"/>
      <c r="E51" s="81"/>
    </row>
    <row r="52" spans="1:7" customFormat="1" ht="15.4">
      <c r="A52" s="87"/>
      <c r="B52" s="87"/>
      <c r="C52" s="79"/>
      <c r="E52" s="81"/>
    </row>
    <row r="53" spans="1:7" customFormat="1" ht="17.649999999999999">
      <c r="A53" s="82"/>
      <c r="C53" s="83"/>
      <c r="E53" s="81"/>
    </row>
    <row r="54" spans="1:7" customFormat="1" ht="17.649999999999999">
      <c r="A54" s="84" t="s">
        <v>131</v>
      </c>
      <c r="C54" s="85"/>
      <c r="E54" s="81"/>
    </row>
    <row r="55" spans="1:7" customFormat="1" ht="14.25">
      <c r="A55" s="86" t="s">
        <v>132</v>
      </c>
      <c r="C55" s="88"/>
      <c r="D55" s="88"/>
      <c r="E55" s="81"/>
    </row>
    <row r="56" spans="1:7" s="18" customFormat="1">
      <c r="A56" s="28"/>
    </row>
    <row r="57" spans="1:7" s="18" customFormat="1">
      <c r="A57" s="28"/>
    </row>
    <row r="58" spans="1:7" s="18" customFormat="1">
      <c r="A58" s="28"/>
    </row>
    <row r="59" spans="1:7" s="18" customFormat="1">
      <c r="A59" s="28"/>
    </row>
    <row r="60" spans="1:7" s="18" customFormat="1">
      <c r="A60" s="28"/>
    </row>
    <row r="61" spans="1:7" s="18" customFormat="1">
      <c r="A61" s="28"/>
    </row>
    <row r="62" spans="1:7" s="18" customFormat="1">
      <c r="A62" s="28"/>
    </row>
    <row r="63" spans="1:7" s="18" customFormat="1">
      <c r="A63" s="28"/>
    </row>
    <row r="64" spans="1:7" s="18" customFormat="1">
      <c r="A64" s="28"/>
    </row>
    <row r="65" spans="1:1" s="18" customFormat="1">
      <c r="A65" s="28"/>
    </row>
    <row r="66" spans="1:1" s="18" customFormat="1">
      <c r="A66" s="28"/>
    </row>
    <row r="67" spans="1:1" s="18" customFormat="1">
      <c r="A67" s="28"/>
    </row>
    <row r="68" spans="1:1" s="18" customFormat="1">
      <c r="A68" s="28"/>
    </row>
  </sheetData>
  <mergeCells count="26">
    <mergeCell ref="A50:E50"/>
    <mergeCell ref="A52:B52"/>
    <mergeCell ref="C55:D55"/>
    <mergeCell ref="A48:F48"/>
    <mergeCell ref="A47:F47"/>
    <mergeCell ref="A49:G49"/>
    <mergeCell ref="A4:G4"/>
    <mergeCell ref="F7:G7"/>
    <mergeCell ref="E7:E8"/>
    <mergeCell ref="D7:D8"/>
    <mergeCell ref="C7:C8"/>
    <mergeCell ref="B7:B8"/>
    <mergeCell ref="A7:A8"/>
    <mergeCell ref="A6:G6"/>
    <mergeCell ref="A5:G5"/>
    <mergeCell ref="B19:F19"/>
    <mergeCell ref="A9:G9"/>
    <mergeCell ref="A42:F42"/>
    <mergeCell ref="A46:F46"/>
    <mergeCell ref="A20:G20"/>
    <mergeCell ref="A37:G37"/>
    <mergeCell ref="A27:G27"/>
    <mergeCell ref="B26:F26"/>
    <mergeCell ref="B36:F36"/>
    <mergeCell ref="A43:E43"/>
    <mergeCell ref="A45:D45"/>
  </mergeCells>
  <printOptions horizontalCentered="1"/>
  <pageMargins left="0.44166666666666665" right="0.375" top="0.75" bottom="0.75" header="0.3" footer="0.3"/>
  <pageSetup paperSize="9" scale="64" fitToHeight="0" orientation="portrait" r:id="rId1"/>
  <headerFooter>
    <oddFooter>Page &amp;P of &amp;N</oddFooter>
  </headerFooter>
  <rowBreaks count="1" manualBreakCount="1">
    <brk id="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ИТОГО ПИР</vt:lpstr>
      <vt:lpstr>Проектные работы</vt:lpstr>
      <vt:lpstr>Топографические работы</vt:lpstr>
      <vt:lpstr>Геологические изыскания</vt:lpstr>
      <vt:lpstr>'Геологические изыскания'!Print_Area</vt:lpstr>
      <vt:lpstr>'ИТОГО ПИР'!Print_Area</vt:lpstr>
      <vt:lpstr>'Проектные работы'!Print_Area</vt:lpstr>
      <vt:lpstr>'Топографические работы'!Print_Area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Huseinjoni Rahmatullozoda</dc:creator>
  <cp:lastModifiedBy>Shomamad Sultonmamadov</cp:lastModifiedBy>
  <cp:lastPrinted>2023-08-02T10:44:07Z</cp:lastPrinted>
  <dcterms:created xsi:type="dcterms:W3CDTF">2019-10-11T05:08:59Z</dcterms:created>
  <dcterms:modified xsi:type="dcterms:W3CDTF">2024-09-30T04:25:22Z</dcterms:modified>
</cp:coreProperties>
</file>